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tak\Desktop\"/>
    </mc:Choice>
  </mc:AlternateContent>
  <xr:revisionPtr revIDLastSave="0" documentId="13_ncr:1_{320D76FD-083C-462D-9B7D-8744AA03C83C}" xr6:coauthVersionLast="47" xr6:coauthVersionMax="47" xr10:uidLastSave="{00000000-0000-0000-0000-000000000000}"/>
  <bookViews>
    <workbookView xWindow="1950" yWindow="0" windowWidth="21660" windowHeight="15600" tabRatio="743" activeTab="1" xr2:uid="{00000000-000D-0000-FFFF-FFFF00000000}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externalReferences>
    <externalReference r:id="rId11"/>
  </externalReference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7" l="1"/>
  <c r="N16" i="17"/>
  <c r="N14" i="17"/>
  <c r="N17" i="17"/>
  <c r="N11" i="17"/>
  <c r="N21" i="17"/>
  <c r="N19" i="17"/>
  <c r="N22" i="17"/>
  <c r="N23" i="17"/>
  <c r="N24" i="17"/>
  <c r="N18" i="17"/>
  <c r="N15" i="17"/>
  <c r="N20" i="17"/>
  <c r="N13" i="17"/>
  <c r="N30" i="5" l="1"/>
  <c r="N29" i="5"/>
  <c r="N60" i="5"/>
  <c r="N28" i="5"/>
  <c r="N27" i="5"/>
  <c r="N59" i="5"/>
  <c r="N26" i="5"/>
  <c r="N11" i="5"/>
  <c r="N58" i="5"/>
  <c r="L25" i="5"/>
  <c r="N18" i="18" l="1"/>
  <c r="N13" i="18"/>
  <c r="N17" i="18"/>
  <c r="N40" i="18"/>
  <c r="N16" i="18"/>
  <c r="N39" i="18"/>
  <c r="N38" i="18"/>
  <c r="N37" i="18"/>
  <c r="N12" i="18"/>
  <c r="N36" i="18"/>
  <c r="N35" i="18"/>
  <c r="N34" i="18"/>
  <c r="N33" i="18"/>
  <c r="N32" i="18"/>
  <c r="N15" i="18"/>
  <c r="N31" i="18"/>
  <c r="N30" i="18"/>
  <c r="N29" i="18"/>
  <c r="N14" i="18"/>
  <c r="N28" i="18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34" i="12"/>
  <c r="N41" i="12"/>
  <c r="N28" i="12"/>
  <c r="N40" i="12"/>
  <c r="N21" i="12"/>
  <c r="N33" i="12"/>
  <c r="N23" i="12"/>
  <c r="N24" i="12"/>
  <c r="N39" i="12"/>
  <c r="N30" i="12"/>
  <c r="N17" i="12"/>
  <c r="N27" i="12"/>
  <c r="N38" i="12"/>
  <c r="N44" i="12"/>
  <c r="N37" i="12"/>
  <c r="N43" i="12"/>
  <c r="N32" i="12"/>
  <c r="N29" i="12"/>
  <c r="N31" i="12"/>
  <c r="N36" i="12"/>
  <c r="N19" i="12"/>
  <c r="N13" i="12"/>
  <c r="N12" i="12"/>
  <c r="N42" i="12"/>
  <c r="N22" i="12"/>
  <c r="N25" i="12"/>
  <c r="N14" i="12"/>
  <c r="N26" i="12"/>
  <c r="N16" i="12"/>
  <c r="N18" i="12"/>
  <c r="N20" i="12"/>
  <c r="N35" i="12"/>
  <c r="N15" i="12"/>
  <c r="N11" i="12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H9" i="18" l="1"/>
  <c r="P60" i="18"/>
  <c r="P60" i="12"/>
  <c r="P60" i="14"/>
  <c r="P60" i="15"/>
  <c r="P60" i="17"/>
  <c r="P60" i="16"/>
  <c r="P59" i="18"/>
  <c r="P50" i="12"/>
  <c r="P51" i="12"/>
  <c r="P52" i="12"/>
  <c r="P53" i="12"/>
  <c r="P54" i="12"/>
  <c r="P55" i="12"/>
  <c r="P56" i="12"/>
  <c r="P57" i="12"/>
  <c r="P58" i="12"/>
  <c r="P59" i="12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4"/>
  <c r="H9" i="15"/>
  <c r="H9" i="16"/>
  <c r="H9" i="17"/>
  <c r="O60" i="18" l="1"/>
  <c r="N60" i="18"/>
  <c r="O59" i="18"/>
  <c r="N59" i="18"/>
  <c r="N27" i="18"/>
  <c r="N26" i="18"/>
  <c r="N25" i="18"/>
  <c r="N58" i="18"/>
  <c r="N57" i="18"/>
  <c r="N56" i="18"/>
  <c r="N24" i="18"/>
  <c r="N55" i="18"/>
  <c r="N54" i="18"/>
  <c r="N11" i="18"/>
  <c r="N53" i="18"/>
  <c r="N52" i="18"/>
  <c r="N51" i="18"/>
  <c r="N50" i="18"/>
  <c r="N49" i="18"/>
  <c r="N23" i="18"/>
  <c r="N48" i="18"/>
  <c r="N22" i="18"/>
  <c r="N21" i="18"/>
  <c r="N47" i="18"/>
  <c r="N46" i="18"/>
  <c r="N45" i="18"/>
  <c r="N44" i="18"/>
  <c r="N43" i="18"/>
  <c r="N20" i="18"/>
  <c r="N42" i="18"/>
  <c r="N41" i="18"/>
  <c r="N19" i="18"/>
  <c r="K9" i="18"/>
  <c r="O26" i="18" s="1"/>
  <c r="R2" i="18"/>
  <c r="O56" i="18" l="1"/>
  <c r="O58" i="18"/>
  <c r="O54" i="18"/>
  <c r="P56" i="18"/>
  <c r="P26" i="18"/>
  <c r="P57" i="18"/>
  <c r="P27" i="18"/>
  <c r="P58" i="18"/>
  <c r="P24" i="18"/>
  <c r="P25" i="18"/>
  <c r="O24" i="18"/>
  <c r="O57" i="18"/>
  <c r="O25" i="18"/>
  <c r="O27" i="18"/>
  <c r="O41" i="18"/>
  <c r="O21" i="18"/>
  <c r="P41" i="18"/>
  <c r="P44" i="18"/>
  <c r="P21" i="18"/>
  <c r="P49" i="18"/>
  <c r="P53" i="18"/>
  <c r="P42" i="18"/>
  <c r="P45" i="18"/>
  <c r="P22" i="18"/>
  <c r="P50" i="18"/>
  <c r="P20" i="18"/>
  <c r="P46" i="18"/>
  <c r="P48" i="18"/>
  <c r="P51" i="18"/>
  <c r="P54" i="18"/>
  <c r="P19" i="18"/>
  <c r="P43" i="18"/>
  <c r="P47" i="18"/>
  <c r="P23" i="18"/>
  <c r="P52" i="18"/>
  <c r="P55" i="18"/>
  <c r="O20" i="18"/>
  <c r="O46" i="18"/>
  <c r="O48" i="18"/>
  <c r="O49" i="18"/>
  <c r="O51" i="18"/>
  <c r="O19" i="18"/>
  <c r="O42" i="18"/>
  <c r="O43" i="18"/>
  <c r="O45" i="18"/>
  <c r="O47" i="18"/>
  <c r="O22" i="18"/>
  <c r="O23" i="18"/>
  <c r="O50" i="18"/>
  <c r="O52" i="18"/>
  <c r="O11" i="18"/>
  <c r="O55" i="18"/>
  <c r="O44" i="18"/>
  <c r="O53" i="18"/>
  <c r="O18" i="18"/>
  <c r="O16" i="18"/>
  <c r="O12" i="18"/>
  <c r="P34" i="18"/>
  <c r="O30" i="18"/>
  <c r="P28" i="18"/>
  <c r="P17" i="18"/>
  <c r="O40" i="18"/>
  <c r="P38" i="18"/>
  <c r="O37" i="18"/>
  <c r="P35" i="18"/>
  <c r="O34" i="18"/>
  <c r="P15" i="18"/>
  <c r="O31" i="18"/>
  <c r="P14" i="18"/>
  <c r="O28" i="18"/>
  <c r="O17" i="18"/>
  <c r="P39" i="18"/>
  <c r="O38" i="18"/>
  <c r="P36" i="18"/>
  <c r="O35" i="18"/>
  <c r="P32" i="18"/>
  <c r="O15" i="18"/>
  <c r="P29" i="18"/>
  <c r="O14" i="18"/>
  <c r="P18" i="18"/>
  <c r="O13" i="18"/>
  <c r="P16" i="18"/>
  <c r="O39" i="18"/>
  <c r="O36" i="18"/>
  <c r="P33" i="18"/>
  <c r="O32" i="18"/>
  <c r="P30" i="18"/>
  <c r="O29" i="18"/>
  <c r="P40" i="18"/>
  <c r="P37" i="18"/>
  <c r="O33" i="18"/>
  <c r="P31" i="18"/>
  <c r="L9" i="18"/>
  <c r="R2" i="17"/>
  <c r="R6" i="18" l="1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K9" i="17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3" i="16"/>
  <c r="N14" i="16"/>
  <c r="N17" i="16"/>
  <c r="N11" i="16"/>
  <c r="N16" i="16"/>
  <c r="N12" i="16"/>
  <c r="N15" i="16"/>
  <c r="K9" i="16"/>
  <c r="R2" i="16"/>
  <c r="O60" i="15"/>
  <c r="N60" i="15"/>
  <c r="O59" i="15"/>
  <c r="N59" i="15"/>
  <c r="O58" i="15"/>
  <c r="N58" i="15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N43" i="15"/>
  <c r="K9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N41" i="14"/>
  <c r="N12" i="14"/>
  <c r="N31" i="14"/>
  <c r="N40" i="14"/>
  <c r="N35" i="14"/>
  <c r="N30" i="14"/>
  <c r="N34" i="14"/>
  <c r="N33" i="14"/>
  <c r="N29" i="14"/>
  <c r="N39" i="14"/>
  <c r="N32" i="14"/>
  <c r="N28" i="14"/>
  <c r="N27" i="14"/>
  <c r="N38" i="14"/>
  <c r="N37" i="14"/>
  <c r="N26" i="14"/>
  <c r="N25" i="14"/>
  <c r="N24" i="14"/>
  <c r="N20" i="14"/>
  <c r="N23" i="14"/>
  <c r="N15" i="14"/>
  <c r="N36" i="14"/>
  <c r="N16" i="14"/>
  <c r="N11" i="14"/>
  <c r="N14" i="14"/>
  <c r="N13" i="14"/>
  <c r="N17" i="14"/>
  <c r="N18" i="14"/>
  <c r="N22" i="14"/>
  <c r="N21" i="14"/>
  <c r="N19" i="14"/>
  <c r="K9" i="14"/>
  <c r="R2" i="14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K9" i="12"/>
  <c r="R2" i="12"/>
  <c r="R5" i="18" l="1"/>
  <c r="R4" i="18"/>
  <c r="O12" i="14"/>
  <c r="O11" i="14"/>
  <c r="P20" i="15"/>
  <c r="N12" i="15"/>
  <c r="N16" i="15"/>
  <c r="N20" i="15"/>
  <c r="N24" i="15"/>
  <c r="N28" i="15"/>
  <c r="N32" i="15"/>
  <c r="N36" i="15"/>
  <c r="N40" i="15"/>
  <c r="O11" i="15"/>
  <c r="N17" i="15"/>
  <c r="N29" i="15"/>
  <c r="N33" i="15"/>
  <c r="N41" i="15"/>
  <c r="N14" i="15"/>
  <c r="N26" i="15"/>
  <c r="N34" i="15"/>
  <c r="N42" i="15"/>
  <c r="N15" i="15"/>
  <c r="N19" i="15"/>
  <c r="N23" i="15"/>
  <c r="N27" i="15"/>
  <c r="N31" i="15"/>
  <c r="N35" i="15"/>
  <c r="N39" i="15"/>
  <c r="N11" i="15"/>
  <c r="N13" i="15"/>
  <c r="N21" i="15"/>
  <c r="N25" i="15"/>
  <c r="N37" i="15"/>
  <c r="N18" i="15"/>
  <c r="N22" i="15"/>
  <c r="N30" i="15"/>
  <c r="N38" i="15"/>
  <c r="O16" i="16"/>
  <c r="O11" i="16"/>
  <c r="P23" i="17"/>
  <c r="P18" i="17"/>
  <c r="O18" i="17"/>
  <c r="P16" i="17"/>
  <c r="P21" i="17"/>
  <c r="O21" i="17"/>
  <c r="O19" i="17"/>
  <c r="O13" i="17"/>
  <c r="P19" i="17"/>
  <c r="P17" i="17"/>
  <c r="P22" i="17"/>
  <c r="P15" i="17"/>
  <c r="O17" i="17"/>
  <c r="O22" i="17"/>
  <c r="O15" i="17"/>
  <c r="P12" i="17"/>
  <c r="P20" i="17"/>
  <c r="O12" i="17"/>
  <c r="O11" i="17"/>
  <c r="O23" i="17"/>
  <c r="O20" i="17"/>
  <c r="P24" i="17"/>
  <c r="O16" i="17"/>
  <c r="O24" i="17"/>
  <c r="O14" i="17"/>
  <c r="O20" i="15"/>
  <c r="O18" i="15"/>
  <c r="P15" i="15"/>
  <c r="O15" i="15"/>
  <c r="O13" i="15"/>
  <c r="P18" i="15"/>
  <c r="P13" i="15"/>
  <c r="O26" i="15"/>
  <c r="P26" i="15"/>
  <c r="P27" i="15"/>
  <c r="O27" i="15"/>
  <c r="O12" i="15"/>
  <c r="O43" i="15"/>
  <c r="O25" i="14"/>
  <c r="O27" i="14"/>
  <c r="O35" i="14"/>
  <c r="P21" i="12"/>
  <c r="O13" i="12"/>
  <c r="P16" i="12"/>
  <c r="O34" i="12"/>
  <c r="P40" i="12"/>
  <c r="O21" i="12"/>
  <c r="P24" i="12"/>
  <c r="O39" i="12"/>
  <c r="P27" i="12"/>
  <c r="O38" i="12"/>
  <c r="P43" i="12"/>
  <c r="O32" i="12"/>
  <c r="P36" i="12"/>
  <c r="O19" i="12"/>
  <c r="P42" i="12"/>
  <c r="O16" i="12"/>
  <c r="P35" i="12"/>
  <c r="P28" i="12"/>
  <c r="O40" i="12"/>
  <c r="P23" i="12"/>
  <c r="O24" i="12"/>
  <c r="P17" i="12"/>
  <c r="O27" i="12"/>
  <c r="P37" i="12"/>
  <c r="O43" i="12"/>
  <c r="P31" i="12"/>
  <c r="O36" i="12"/>
  <c r="O42" i="12"/>
  <c r="O26" i="12"/>
  <c r="P20" i="12"/>
  <c r="O35" i="12"/>
  <c r="P41" i="12"/>
  <c r="O28" i="12"/>
  <c r="P33" i="12"/>
  <c r="O23" i="12"/>
  <c r="P30" i="12"/>
  <c r="O17" i="12"/>
  <c r="P44" i="12"/>
  <c r="O37" i="12"/>
  <c r="P29" i="12"/>
  <c r="O31" i="12"/>
  <c r="O12" i="12"/>
  <c r="P25" i="12"/>
  <c r="O14" i="12"/>
  <c r="P18" i="12"/>
  <c r="O20" i="12"/>
  <c r="P34" i="12"/>
  <c r="O41" i="12"/>
  <c r="O33" i="12"/>
  <c r="P39" i="12"/>
  <c r="O30" i="12"/>
  <c r="P38" i="12"/>
  <c r="O44" i="12"/>
  <c r="P32" i="12"/>
  <c r="O29" i="12"/>
  <c r="P19" i="12"/>
  <c r="P22" i="12"/>
  <c r="O25" i="12"/>
  <c r="O18" i="12"/>
  <c r="P15" i="12"/>
  <c r="O11" i="12"/>
  <c r="O22" i="12"/>
  <c r="P26" i="12"/>
  <c r="O15" i="12"/>
  <c r="P56" i="13"/>
  <c r="O55" i="13"/>
  <c r="P52" i="13"/>
  <c r="O51" i="13"/>
  <c r="P48" i="13"/>
  <c r="O47" i="13"/>
  <c r="P44" i="13"/>
  <c r="P40" i="13"/>
  <c r="O23" i="13"/>
  <c r="P20" i="13"/>
  <c r="O11" i="13"/>
  <c r="O20" i="13"/>
  <c r="O33" i="13"/>
  <c r="O29" i="13"/>
  <c r="O25" i="13"/>
  <c r="O13" i="13"/>
  <c r="O56" i="13"/>
  <c r="P53" i="13"/>
  <c r="O52" i="13"/>
  <c r="P49" i="13"/>
  <c r="O48" i="13"/>
  <c r="P45" i="13"/>
  <c r="O44" i="13"/>
  <c r="P41" i="13"/>
  <c r="O40" i="13"/>
  <c r="P37" i="13"/>
  <c r="O36" i="13"/>
  <c r="P33" i="13"/>
  <c r="O32" i="13"/>
  <c r="P29" i="13"/>
  <c r="O28" i="13"/>
  <c r="P25" i="13"/>
  <c r="O24" i="13"/>
  <c r="P21" i="13"/>
  <c r="O16" i="13"/>
  <c r="P22" i="13"/>
  <c r="P18" i="13"/>
  <c r="P14" i="13"/>
  <c r="P54" i="13"/>
  <c r="O53" i="13"/>
  <c r="P50" i="13"/>
  <c r="O49" i="13"/>
  <c r="P46" i="13"/>
  <c r="O45" i="13"/>
  <c r="P42" i="13"/>
  <c r="O41" i="13"/>
  <c r="O37" i="13"/>
  <c r="P34" i="13"/>
  <c r="P30" i="13"/>
  <c r="O17" i="13"/>
  <c r="P55" i="13"/>
  <c r="O54" i="13"/>
  <c r="P51" i="13"/>
  <c r="O50" i="13"/>
  <c r="P47" i="13"/>
  <c r="O46" i="13"/>
  <c r="P43" i="13"/>
  <c r="O42" i="13"/>
  <c r="P39" i="13"/>
  <c r="O38" i="13"/>
  <c r="P35" i="13"/>
  <c r="O34" i="13"/>
  <c r="P31" i="13"/>
  <c r="O30" i="13"/>
  <c r="P27" i="13"/>
  <c r="O26" i="13"/>
  <c r="P23" i="13"/>
  <c r="O22" i="13"/>
  <c r="P19" i="13"/>
  <c r="O18" i="13"/>
  <c r="P15" i="13"/>
  <c r="O14" i="13"/>
  <c r="O43" i="13"/>
  <c r="O39" i="13"/>
  <c r="P36" i="13"/>
  <c r="O35" i="13"/>
  <c r="P32" i="13"/>
  <c r="O31" i="13"/>
  <c r="P28" i="13"/>
  <c r="O27" i="13"/>
  <c r="P24" i="13"/>
  <c r="O19" i="13"/>
  <c r="P16" i="13"/>
  <c r="O15" i="13"/>
  <c r="P12" i="13"/>
  <c r="P17" i="13"/>
  <c r="P13" i="13"/>
  <c r="O12" i="13"/>
  <c r="P38" i="13"/>
  <c r="P26" i="13"/>
  <c r="O21" i="13"/>
  <c r="O33" i="15"/>
  <c r="O38" i="15"/>
  <c r="O36" i="15"/>
  <c r="O25" i="15"/>
  <c r="O34" i="15"/>
  <c r="O42" i="15"/>
  <c r="O40" i="15"/>
  <c r="O17" i="15"/>
  <c r="O35" i="15"/>
  <c r="O37" i="15"/>
  <c r="O39" i="15"/>
  <c r="O41" i="15"/>
  <c r="O24" i="15"/>
  <c r="P32" i="15"/>
  <c r="P33" i="15"/>
  <c r="P36" i="15"/>
  <c r="P40" i="15"/>
  <c r="P25" i="15"/>
  <c r="P17" i="15"/>
  <c r="P37" i="15"/>
  <c r="P41" i="15"/>
  <c r="P43" i="15"/>
  <c r="P31" i="15"/>
  <c r="P34" i="15"/>
  <c r="P38" i="15"/>
  <c r="P42" i="15"/>
  <c r="P35" i="15"/>
  <c r="P39" i="15"/>
  <c r="P24" i="15"/>
  <c r="O29" i="14"/>
  <c r="O20" i="14"/>
  <c r="O32" i="14"/>
  <c r="O31" i="14"/>
  <c r="O37" i="14"/>
  <c r="O34" i="14"/>
  <c r="O41" i="14"/>
  <c r="O23" i="14"/>
  <c r="O24" i="14"/>
  <c r="O26" i="14"/>
  <c r="O38" i="14"/>
  <c r="O28" i="14"/>
  <c r="O39" i="14"/>
  <c r="O33" i="14"/>
  <c r="O30" i="14"/>
  <c r="O40" i="14"/>
  <c r="P20" i="14"/>
  <c r="P32" i="14"/>
  <c r="P31" i="14"/>
  <c r="P27" i="14"/>
  <c r="P36" i="14"/>
  <c r="P24" i="14"/>
  <c r="P39" i="14"/>
  <c r="P30" i="14"/>
  <c r="P41" i="14"/>
  <c r="P25" i="14"/>
  <c r="P35" i="14"/>
  <c r="P23" i="14"/>
  <c r="P26" i="14"/>
  <c r="P28" i="14"/>
  <c r="P33" i="14"/>
  <c r="P40" i="14"/>
  <c r="P37" i="14"/>
  <c r="P34" i="14"/>
  <c r="P38" i="14"/>
  <c r="P29" i="14"/>
  <c r="P18" i="16"/>
  <c r="P19" i="16"/>
  <c r="P23" i="15"/>
  <c r="P16" i="15"/>
  <c r="P16" i="14"/>
  <c r="P14" i="16"/>
  <c r="P13" i="16"/>
  <c r="P29" i="15"/>
  <c r="P30" i="15"/>
  <c r="P13" i="14"/>
  <c r="P14" i="14"/>
  <c r="P17" i="16"/>
  <c r="P28" i="15"/>
  <c r="P22" i="15"/>
  <c r="P18" i="14"/>
  <c r="P17" i="14"/>
  <c r="P16" i="16"/>
  <c r="P21" i="15"/>
  <c r="P19" i="15"/>
  <c r="P21" i="14"/>
  <c r="P22" i="14"/>
  <c r="O32" i="15"/>
  <c r="L9" i="17"/>
  <c r="P11" i="17" s="1"/>
  <c r="O21" i="16"/>
  <c r="O15" i="14"/>
  <c r="L9" i="12"/>
  <c r="P11" i="12" s="1"/>
  <c r="L9" i="14"/>
  <c r="P19" i="14" s="1"/>
  <c r="O22" i="14"/>
  <c r="O14" i="14"/>
  <c r="O18" i="16"/>
  <c r="O13" i="16"/>
  <c r="O12" i="16"/>
  <c r="O14" i="16"/>
  <c r="O20" i="16"/>
  <c r="L9" i="16"/>
  <c r="P15" i="16" s="1"/>
  <c r="O15" i="16"/>
  <c r="O17" i="16"/>
  <c r="O19" i="16"/>
  <c r="O21" i="15"/>
  <c r="O29" i="15"/>
  <c r="O31" i="15"/>
  <c r="O28" i="15"/>
  <c r="O23" i="15"/>
  <c r="O19" i="15"/>
  <c r="O30" i="15"/>
  <c r="L9" i="15"/>
  <c r="P14" i="15" s="1"/>
  <c r="O14" i="15"/>
  <c r="O22" i="15"/>
  <c r="O16" i="15"/>
  <c r="L9" i="13"/>
  <c r="P11" i="13" s="1"/>
  <c r="O18" i="14"/>
  <c r="O21" i="14"/>
  <c r="O13" i="14"/>
  <c r="O36" i="14"/>
  <c r="O19" i="14"/>
  <c r="O17" i="14"/>
  <c r="O16" i="14"/>
  <c r="R2" i="5"/>
  <c r="C4" i="11" s="1"/>
  <c r="K9" i="5"/>
  <c r="R8" i="18" l="1"/>
  <c r="P9" i="18" s="1"/>
  <c r="R9" i="18" s="1"/>
  <c r="P11" i="15"/>
  <c r="P11" i="16"/>
  <c r="O11" i="5"/>
  <c r="P58" i="5"/>
  <c r="P25" i="5"/>
  <c r="O25" i="5"/>
  <c r="O58" i="5"/>
  <c r="P12" i="16"/>
  <c r="P12" i="15"/>
  <c r="R4" i="15" s="1"/>
  <c r="P79" i="5"/>
  <c r="O78" i="5"/>
  <c r="P75" i="5"/>
  <c r="O74" i="5"/>
  <c r="P71" i="5"/>
  <c r="O70" i="5"/>
  <c r="P67" i="5"/>
  <c r="O66" i="5"/>
  <c r="P63" i="5"/>
  <c r="O62" i="5"/>
  <c r="P56" i="5"/>
  <c r="O55" i="5"/>
  <c r="P52" i="5"/>
  <c r="O51" i="5"/>
  <c r="P48" i="5"/>
  <c r="O47" i="5"/>
  <c r="P44" i="5"/>
  <c r="O43" i="5"/>
  <c r="P40" i="5"/>
  <c r="O39" i="5"/>
  <c r="O35" i="5"/>
  <c r="O31" i="5"/>
  <c r="O21" i="5"/>
  <c r="P18" i="5"/>
  <c r="O13" i="5"/>
  <c r="P73" i="5"/>
  <c r="P46" i="5"/>
  <c r="P42" i="5"/>
  <c r="P38" i="5"/>
  <c r="O33" i="5"/>
  <c r="O23" i="5"/>
  <c r="O19" i="5"/>
  <c r="O15" i="5"/>
  <c r="O79" i="5"/>
  <c r="P76" i="5"/>
  <c r="O75" i="5"/>
  <c r="P72" i="5"/>
  <c r="O71" i="5"/>
  <c r="P68" i="5"/>
  <c r="O67" i="5"/>
  <c r="P64" i="5"/>
  <c r="O63" i="5"/>
  <c r="P57" i="5"/>
  <c r="O56" i="5"/>
  <c r="P53" i="5"/>
  <c r="O52" i="5"/>
  <c r="P49" i="5"/>
  <c r="O48" i="5"/>
  <c r="P45" i="5"/>
  <c r="O44" i="5"/>
  <c r="P41" i="5"/>
  <c r="O40" i="5"/>
  <c r="P37" i="5"/>
  <c r="O36" i="5"/>
  <c r="P33" i="5"/>
  <c r="O32" i="5"/>
  <c r="P23" i="5"/>
  <c r="O22" i="5"/>
  <c r="P19" i="5"/>
  <c r="O18" i="5"/>
  <c r="O14" i="5"/>
  <c r="O76" i="5"/>
  <c r="O72" i="5"/>
  <c r="O68" i="5"/>
  <c r="O64" i="5"/>
  <c r="O57" i="5"/>
  <c r="O53" i="5"/>
  <c r="O49" i="5"/>
  <c r="O45" i="5"/>
  <c r="O41" i="5"/>
  <c r="O37" i="5"/>
  <c r="P34" i="5"/>
  <c r="P78" i="5"/>
  <c r="O77" i="5"/>
  <c r="P74" i="5"/>
  <c r="O73" i="5"/>
  <c r="P70" i="5"/>
  <c r="O69" i="5"/>
  <c r="P66" i="5"/>
  <c r="O65" i="5"/>
  <c r="P62" i="5"/>
  <c r="O61" i="5"/>
  <c r="P55" i="5"/>
  <c r="O54" i="5"/>
  <c r="P51" i="5"/>
  <c r="O50" i="5"/>
  <c r="P47" i="5"/>
  <c r="O46" i="5"/>
  <c r="P43" i="5"/>
  <c r="O42" i="5"/>
  <c r="P39" i="5"/>
  <c r="O38" i="5"/>
  <c r="P35" i="5"/>
  <c r="O34" i="5"/>
  <c r="P31" i="5"/>
  <c r="O24" i="5"/>
  <c r="P21" i="5"/>
  <c r="O20" i="5"/>
  <c r="P17" i="5"/>
  <c r="O16" i="5"/>
  <c r="O12" i="5"/>
  <c r="P36" i="5"/>
  <c r="P32" i="5"/>
  <c r="P22" i="5"/>
  <c r="O17" i="5"/>
  <c r="P77" i="5"/>
  <c r="P69" i="5"/>
  <c r="P65" i="5"/>
  <c r="P61" i="5"/>
  <c r="P54" i="5"/>
  <c r="P50" i="5"/>
  <c r="P24" i="5"/>
  <c r="P20" i="5"/>
  <c r="P13" i="12"/>
  <c r="P12" i="12"/>
  <c r="R5" i="12" s="1"/>
  <c r="P12" i="14"/>
  <c r="P11" i="14"/>
  <c r="R5" i="15"/>
  <c r="R5" i="13"/>
  <c r="R6" i="17"/>
  <c r="R4" i="12"/>
  <c r="L9" i="5"/>
  <c r="P13" i="5" s="1"/>
  <c r="P11" i="5" l="1"/>
  <c r="P12" i="5"/>
  <c r="R6" i="14"/>
  <c r="P14" i="5"/>
  <c r="R6" i="12"/>
  <c r="R5" i="14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<sst xmlns="http://schemas.openxmlformats.org/spreadsheetml/2006/main" count="2941" uniqueCount="409">
  <si>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</si>
  <si>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</si>
  <si>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</si>
  <si>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</si>
  <si>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</si>
  <si>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</si>
  <si>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</si>
  <si>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</si>
  <si>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</si>
  <si>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</si>
  <si>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</si>
  <si>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</si>
  <si>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</si>
  <si>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</si>
  <si>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</si>
  <si>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</si>
  <si>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</si>
  <si>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</si>
  <si>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</si>
  <si>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</si>
  <si>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</si>
  <si>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</si>
  <si>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</si>
  <si>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</si>
  <si>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</si>
  <si>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</si>
  <si>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</si>
  <si>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</si>
  <si>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</si>
  <si>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</si>
  <si>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</si>
  <si>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</si>
  <si>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</si>
  <si>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</si>
  <si>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</si>
  <si>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</si>
  <si>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</si>
  <si>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</si>
  <si>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</si>
  <si>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</si>
  <si>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</si>
  <si>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</si>
  <si>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10 классах в 2025-2026 учебном году</t>
  </si>
  <si>
    <t>Проходной балл:</t>
  </si>
  <si>
    <t>МБОУ СОШ№17</t>
  </si>
  <si>
    <t>8А</t>
  </si>
  <si>
    <t>sma25832/edu023340/8/g63q6792</t>
  </si>
  <si>
    <t>8 А</t>
  </si>
  <si>
    <t>sma25832/edu023340/8/w73zz435</t>
  </si>
  <si>
    <t>sma25832/edu023340/8/w73zq595</t>
  </si>
  <si>
    <t>8 Б</t>
  </si>
  <si>
    <t>sma25832/edu023340/8/v695vz37</t>
  </si>
  <si>
    <t>sma25832/edu023340/8/w73zq495</t>
  </si>
  <si>
    <t>sma25832/edu023340/8/qz94vq9g</t>
  </si>
  <si>
    <t>sma25832/edu023340/8/v695z37q</t>
  </si>
  <si>
    <t>sma25832/edu023340/8/qg9gg696</t>
  </si>
  <si>
    <t>sma25832/edu023340/8/w73z5495</t>
  </si>
  <si>
    <t>8В</t>
  </si>
  <si>
    <t>sma25832/edu023340/8/qw3863z4</t>
  </si>
  <si>
    <t>sma25832/edu023340/8/qz94679g</t>
  </si>
  <si>
    <t>sma25832/edu023340/8/qg9vgw34</t>
  </si>
  <si>
    <t>sma25832/edu023340/8/qw38z63z</t>
  </si>
  <si>
    <t>sma25832/edu023340/8/g89w5z92</t>
  </si>
  <si>
    <t>sma25832/edu023340/8/g89w2z32</t>
  </si>
  <si>
    <t>sma25832/edu023340/8/wv9rrw9q</t>
  </si>
  <si>
    <t>sma25832/edu023340/8/68922w97</t>
  </si>
  <si>
    <t>sma25832/edu023340/8/qg9v2494</t>
  </si>
  <si>
    <t>sma25832/edu023340/8/589783g6</t>
  </si>
  <si>
    <t>8Г</t>
  </si>
  <si>
    <t>sma25832/edu023340/8/6892wg37</t>
  </si>
  <si>
    <t>sai25732/edu023340/8/qw3863z4</t>
  </si>
  <si>
    <t>sma25832/edu023340/8/g89wz32q</t>
  </si>
  <si>
    <t>sai25732/edu023340/8/qg9v2494</t>
  </si>
  <si>
    <t>sma25832/edu023340/8/wv9rww3q</t>
  </si>
  <si>
    <t>sma25832/edu023340/8/qg9g636z</t>
  </si>
  <si>
    <t>sma25832/edu023340/8/5897q89g</t>
  </si>
  <si>
    <t>sma25832/edu023340/8/v695rz37</t>
  </si>
  <si>
    <t>sma25832/edu023340/8/g89w8w32</t>
  </si>
  <si>
    <t>sma25832/edu023340/8/5897483g</t>
  </si>
  <si>
    <t>sma25832/edu023340/8/g89w6z32</t>
  </si>
  <si>
    <t>sma25832/edu023340/8/w73z6435</t>
  </si>
  <si>
    <t>математика</t>
  </si>
  <si>
    <t>Ранжированный список участников школьного этапа всероссийской олимпиады школьников 
по математике в 8 классах в 2025-2026 учебном году</t>
  </si>
  <si>
    <t>Гатауллина Гульназ Гамбаровна</t>
  </si>
  <si>
    <t>Степанова Ильсияр Марзавиевна</t>
  </si>
  <si>
    <t>Гильмутдинова Татьяна Александровна</t>
  </si>
  <si>
    <t>9В</t>
  </si>
  <si>
    <t>sma25932/edu023340/9/qg9vq434</t>
  </si>
  <si>
    <t>sma25932/edu023340/9/w73zr435</t>
  </si>
  <si>
    <t>sma25932/edu023340/9/wz964g96</t>
  </si>
  <si>
    <t>sma25932/edu023340/9/qg9v2494</t>
  </si>
  <si>
    <t>sma25932/edu023340/9/g89w7z92</t>
  </si>
  <si>
    <t>sma25932/edu023340/9/v6956z37</t>
  </si>
  <si>
    <t>sma25932/edu023340/9/v6957z97</t>
  </si>
  <si>
    <t>9Г</t>
  </si>
  <si>
    <t>sma25932/edu023340/9/qw38549z</t>
  </si>
  <si>
    <t>sma25932/edu023340/9/wv9rww3q</t>
  </si>
  <si>
    <t>sai25932/edu023340/9/v6956z37</t>
  </si>
  <si>
    <t>sma25932/edu023340/9/wv9rvw9q</t>
  </si>
  <si>
    <t>sma25932/edu023340/9/wv9r5w3q</t>
  </si>
  <si>
    <t>sma25932/edu023340/9/wz966q96</t>
  </si>
  <si>
    <t>sma25932/edu023340/9/6892w374</t>
  </si>
  <si>
    <t>sma25932/edu023340/9/qz94rq9g</t>
  </si>
  <si>
    <t>sma25932/edu023340/9/589783g6</t>
  </si>
  <si>
    <t>sma25932/edu023340/9/g89w4z32</t>
  </si>
  <si>
    <t>sma25932/edu023340/9/qg9g6636</t>
  </si>
  <si>
    <t>sma25932/edu023340/9/qz94679g</t>
  </si>
  <si>
    <t>sma25932/edu023340/9/wv9r2w9q</t>
  </si>
  <si>
    <t>sma25932/edu023340/9/qg9vvw94</t>
  </si>
  <si>
    <t>sma25932/edu023340/9/5897gr9g</t>
  </si>
  <si>
    <t>sma25932/edu023340/9/wz96rg96</t>
  </si>
  <si>
    <t>sma25932/edu023340/9/qg9g4g36</t>
  </si>
  <si>
    <t>sma25932/edu023340/9/g89wrw32</t>
  </si>
  <si>
    <t>Ранжированный список участников школьного этапа всероссийской олимпиады школьников 
по математике в 9 классах в 2025-2026 учебном году</t>
  </si>
  <si>
    <t>Ранжированный список участников школьного этапа всероссийской олимпиады школьников 
по математике в 7 классах в 2025-2026 учебном году</t>
  </si>
  <si>
    <t>7А</t>
  </si>
  <si>
    <t>sma25732/edu023340/7/wv9rzw9q</t>
  </si>
  <si>
    <t>Мухаметшина Айгуль Салаватовна</t>
  </si>
  <si>
    <t>sma25732/edu023340/7/wz96rg96</t>
  </si>
  <si>
    <t>7Г</t>
  </si>
  <si>
    <t>sma25732/edu023340/7/5897v83g</t>
  </si>
  <si>
    <t>sma25732/edu023340/7/v6954z37</t>
  </si>
  <si>
    <t xml:space="preserve">         7Б</t>
  </si>
  <si>
    <t>sma25732/edu023340/7/wz96zg96</t>
  </si>
  <si>
    <t>Мингалиева Фларида Тимеряновна</t>
  </si>
  <si>
    <t>7Б</t>
  </si>
  <si>
    <t>sma25732/edu023340/7/wv9rw3q2</t>
  </si>
  <si>
    <t>sma25732/edu023340/7/589783g6</t>
  </si>
  <si>
    <t>sma25732/edu023340/7/wv9r5w3q</t>
  </si>
  <si>
    <t>sma25732/edu023340/7/68928w97</t>
  </si>
  <si>
    <t>sma25732/edu023340/7/g89wrw32</t>
  </si>
  <si>
    <t>sma25732/edu023340/7/v6955697</t>
  </si>
  <si>
    <t>sma25732/edu023340/7/v695rz37</t>
  </si>
  <si>
    <t>7В</t>
  </si>
  <si>
    <t>sma25732/edu023340/7/qz94vq9g</t>
  </si>
  <si>
    <t>sma25732/edu023340/7/w73zq595</t>
  </si>
  <si>
    <t>sma25732/edu023340/7/qg9vz494</t>
  </si>
  <si>
    <t>sma25732/edu023340/7/qz94wq3g</t>
  </si>
  <si>
    <t>sma25732/edu023340/7/g89w5z92</t>
  </si>
  <si>
    <t>sma25732/edu023340/7/wv9r4w9q</t>
  </si>
  <si>
    <t>sma25732/edu023340/7/qw38549z</t>
  </si>
  <si>
    <t>sma25732/edu023340/7/6892rw97</t>
  </si>
  <si>
    <t>sma25732/edu023340/7/qw38263z</t>
  </si>
  <si>
    <t>sma25732/edu023340/7/wz96g367</t>
  </si>
  <si>
    <t>sma25732/edu023340/7/g63q732q</t>
  </si>
  <si>
    <t>sma25732/edu023340/7/wz967g36</t>
  </si>
  <si>
    <t>sma25732/edu023340/7/qw38z63z</t>
  </si>
  <si>
    <t>sma25732/edu023340/7/v695wz97</t>
  </si>
  <si>
    <t>sma25732/edu023340/7/v695vz37</t>
  </si>
  <si>
    <t>sma25732/edu023340/7/g63q2w92</t>
  </si>
  <si>
    <t>sma25732/edu023340/7/qw38q69z</t>
  </si>
  <si>
    <t>sma25732/edu023340/7/g89wvz32</t>
  </si>
  <si>
    <t>sma25732/edu023340/7/qg9v7434</t>
  </si>
  <si>
    <t>sma25732/edu023340/7/5897gr9g</t>
  </si>
  <si>
    <t>sma25732/edu023340/7/g89wzz32</t>
  </si>
  <si>
    <t>sma25732/edu023340/7/g63qq732</t>
  </si>
  <si>
    <t>sma25732/edu023340/7/6892w374</t>
  </si>
  <si>
    <t>sma25732/edu023340/7/g63q5732</t>
  </si>
  <si>
    <t>sma25732/edu023340/7/v6956z37</t>
  </si>
  <si>
    <t>sma25732/edu023340/7/5897683g</t>
  </si>
  <si>
    <t>sma25732/edu023340/7/5897789g</t>
  </si>
  <si>
    <t>sma25732/edu023340/7/v6952z37</t>
  </si>
  <si>
    <t>sma25732/edu023340/7/5897w89g</t>
  </si>
  <si>
    <t>sma25732/edu023340/7/qg9g8636</t>
  </si>
  <si>
    <t>sma25732/edu023340/7/6892gw37</t>
  </si>
  <si>
    <t>sma25732/edu023340/7/qw38w69z</t>
  </si>
  <si>
    <t>sma25732/edu023340/7/qg9v8494</t>
  </si>
  <si>
    <t>МБОУ СОШ №17</t>
  </si>
  <si>
    <t>6 А</t>
  </si>
  <si>
    <t>sma25632/edu023340/6/wv9rrw9q</t>
  </si>
  <si>
    <t>МБОУ СОШ № 17</t>
  </si>
  <si>
    <t>sma25632/edu023340/6/qg9g2636</t>
  </si>
  <si>
    <t>sma25632/edu023340/6/qg9g636z</t>
  </si>
  <si>
    <t>sma25632/edu023340/6/qg9v5434</t>
  </si>
  <si>
    <t>sma25632/edu023340/6/5897w89g</t>
  </si>
  <si>
    <t>sma25632/edu023340/6/5897283g</t>
  </si>
  <si>
    <t>sma25632/edu023340/6/wz96gg36</t>
  </si>
  <si>
    <t>sma25632/edu023340/6/g63q6792</t>
  </si>
  <si>
    <t>sma25632/edu023340/6/wv9r2w9q</t>
  </si>
  <si>
    <t>6 Б</t>
  </si>
  <si>
    <t>sma25632/edu023340/6/qz94wq3g</t>
  </si>
  <si>
    <t>sma25632/edu023340/6/qg9vz494</t>
  </si>
  <si>
    <t>sma25632/edu023340/6/qg9gr636</t>
  </si>
  <si>
    <t>sma25632/edu023340/6/w73z8435</t>
  </si>
  <si>
    <t>6В</t>
  </si>
  <si>
    <t>sma25632/edu023340/6/6892zw97</t>
  </si>
  <si>
    <t>sma25632/edu023340/6/w73zv435</t>
  </si>
  <si>
    <t>sma25632/edu023340/6/v695vz37</t>
  </si>
  <si>
    <t>sma25632/edu023340/6/qg9v494w</t>
  </si>
  <si>
    <t>sma25632/edu023340/6/g63q4792</t>
  </si>
  <si>
    <t>sma25632/edu023340/6/qg9gw696</t>
  </si>
  <si>
    <t>sma25632/edu023340/6/wv9r4w9q</t>
  </si>
  <si>
    <t>sma25632/edu023340/6/qz94679g</t>
  </si>
  <si>
    <t>6Г</t>
  </si>
  <si>
    <t>sma25632/edu023340/6/5897683g</t>
  </si>
  <si>
    <t>sma25632/edu023340/6/wz964g96</t>
  </si>
  <si>
    <t>sma25632/edu023340/6/wz96rg96</t>
  </si>
  <si>
    <t>sma25632/edu023340/6/g63q5732</t>
  </si>
  <si>
    <t>sma25632/edu023340/6/w73z6435</t>
  </si>
  <si>
    <t>sma25632/edu023340/6/g89wvz32</t>
  </si>
  <si>
    <t>sma25632/edu023340/6/5897483g</t>
  </si>
  <si>
    <t>sma25632/edu023340/6/6892gw37</t>
  </si>
  <si>
    <t>sma25632/edu023340/6/589783g6</t>
  </si>
  <si>
    <t>sma25632/edu023340/6/wz96rq96</t>
  </si>
  <si>
    <t>sma25632/edu023340/6/g89w6z32</t>
  </si>
  <si>
    <t>sma25632/edu023340/6/g63q732q</t>
  </si>
  <si>
    <t>sma25632/edu023340/6/wz96zg96</t>
  </si>
  <si>
    <t>Ранжированный список участников школьного этапа всероссийской олимпиады школьников 
по математике в 6 классах в 2025-2026 учебном году</t>
  </si>
  <si>
    <t>Ранжированный список участников школьного этапа всероссийской олимпиады школьников 
по математике в 5 классах в 2025-2026 учебном году</t>
  </si>
  <si>
    <t>16.102025</t>
  </si>
  <si>
    <t>5А</t>
  </si>
  <si>
    <t>sma25532/edu023340/5/qw38w69z</t>
  </si>
  <si>
    <t>sma25532/edu023340/5/wz96qg36</t>
  </si>
  <si>
    <t>sma25532/edu023340/5/v6952z37</t>
  </si>
  <si>
    <t>sma25532/edu023340/5/qz94479g</t>
  </si>
  <si>
    <t>5Г</t>
  </si>
  <si>
    <t>sma25532/edu023340/5/g63q6792</t>
  </si>
  <si>
    <t>5 А</t>
  </si>
  <si>
    <t>sma25532/edu023340/5/v6954z37</t>
  </si>
  <si>
    <t>sma25532/edu023340/5/w73z6435</t>
  </si>
  <si>
    <t>sma25532/edu023340/5/g89w7z92</t>
  </si>
  <si>
    <t>sma25532/edu023340/5/v695wz97</t>
  </si>
  <si>
    <t>sma25532/edu023340/5/qg9g8g36</t>
  </si>
  <si>
    <t>sma25532/edu023340/5/wv9rzw9q</t>
  </si>
  <si>
    <t>sma25532/edu023340/5/892gvg37</t>
  </si>
  <si>
    <t>5Д</t>
  </si>
  <si>
    <t>sma25532/edu023340/5/qw38263z</t>
  </si>
  <si>
    <t>5Б</t>
  </si>
  <si>
    <t>sma25532/edu023340/5/5897483g</t>
  </si>
  <si>
    <t>sma25532/edu023340/5/qz94773g</t>
  </si>
  <si>
    <t>sma25532/edu023340/5/qg9g4g36</t>
  </si>
  <si>
    <t>sma25532/edu023340/5/v695z637</t>
  </si>
  <si>
    <t>sma25532/edu023340/5/qg9gr636</t>
  </si>
  <si>
    <t>sma25532/edu023340/5/w73zv435</t>
  </si>
  <si>
    <t>sma25532/edu023340/5/g63qq732</t>
  </si>
  <si>
    <t>sma25532/edu023340/5/g89w8w32</t>
  </si>
  <si>
    <t>sma25532/edu023340/5/qg9v8494</t>
  </si>
  <si>
    <t>sma25532/edu023340/5/qg9vvw94</t>
  </si>
  <si>
    <t>sma25532/edu023340/5/qw38549z</t>
  </si>
  <si>
    <t>sma25532/edu023340/5/qw38r43z</t>
  </si>
  <si>
    <t>sma25532/edu023340/5/g63qvw92</t>
  </si>
  <si>
    <t>sma25532/edu023340/5/v6956z37</t>
  </si>
  <si>
    <t>sma25532/edu023340/5/w73zz435</t>
  </si>
  <si>
    <t>sma25532/edu023340/5/w73z5495</t>
  </si>
  <si>
    <t>sma25532/edu023340/5/w73zq495</t>
  </si>
  <si>
    <t>sma25532/edu023340/5/wv9rgw3q</t>
  </si>
  <si>
    <t>sma25532/edu023340/5/g89wz32q</t>
  </si>
  <si>
    <t>sma25532/edu023340/5/wz962q96</t>
  </si>
  <si>
    <t>sma25532/edu023340/5/8974rr3g</t>
  </si>
  <si>
    <t>sma25532/edu023340/5/qg9vq434</t>
  </si>
  <si>
    <t>sma25532/edu023340/5/qz94279g</t>
  </si>
  <si>
    <t>sma25532/edu023340/5/w73zw595</t>
  </si>
  <si>
    <t>sma25532/edu023340/5/v695z37q</t>
  </si>
  <si>
    <t>sma25532/edu023340/5/w73z2535</t>
  </si>
  <si>
    <t>sma25532/edu023340/5/qz94gq3g</t>
  </si>
  <si>
    <t>sma25532/edu023340/5/qw38q69z</t>
  </si>
  <si>
    <t>sma25532/edu023340/5/g89www92</t>
  </si>
  <si>
    <t>sma25532/edu023340/5/qg9g636z</t>
  </si>
  <si>
    <t>sma25532/edu023340/5/w73zg595</t>
  </si>
  <si>
    <t>sma25532/edu023340/5/qg9gzg36</t>
  </si>
  <si>
    <t>sma25532/edu023340/5/wv9r2w9q</t>
  </si>
  <si>
    <t>sma25532/edu023340/5/qw38v63z</t>
  </si>
  <si>
    <t>sma25532/edu023340/5/wz967g36</t>
  </si>
  <si>
    <t>sma25532/edu023340/5/68928w97</t>
  </si>
  <si>
    <t>sma25532/edu023340/5/g63qzw92</t>
  </si>
  <si>
    <t>sma25532/edu023340/5/v695q697</t>
  </si>
  <si>
    <t>sma25532/edu023340/5/qg9g6636</t>
  </si>
  <si>
    <t>sma25532/edu023340/5/qg9gg696</t>
  </si>
  <si>
    <t>sma25532/edu023340/5/wv9rw3q2</t>
  </si>
  <si>
    <t>sma25532/edu023340/5/qg9vgw34</t>
  </si>
  <si>
    <t>sma25532/edu023340/5/wv9r6z9q</t>
  </si>
  <si>
    <t>sma25532/edu023340/5/qg9vw434</t>
  </si>
  <si>
    <t>sma25532/edu023340/5/qg9v494w</t>
  </si>
  <si>
    <t>sma25532/edu023340/5/68927w37</t>
  </si>
  <si>
    <t>Ранжированный список участников школьного этапа всероссийской олимпиады школьников 
по математике в 4 классах в 2025-2026 учебном году</t>
  </si>
  <si>
    <t>4В</t>
  </si>
  <si>
    <t>sma25432/edu023340/4/6892gw37</t>
  </si>
  <si>
    <t>sma25432/edu023340/4/5897w89g</t>
  </si>
  <si>
    <t>sma25432/edu023340/4/wz96zg96</t>
  </si>
  <si>
    <t>sma25432/edu023340/4/g63qq732</t>
  </si>
  <si>
    <t>sma25432/edu023340/4/w73zq595</t>
  </si>
  <si>
    <t>sma25432/edu023340/4/v6955697</t>
  </si>
  <si>
    <t>sma25432/edu023340/4/qw38v63z</t>
  </si>
  <si>
    <t>sma25432/edu023340/4/w73z8435</t>
  </si>
  <si>
    <t>sma25432/edu023340/4/v695z37q</t>
  </si>
  <si>
    <t>sma25432/edu023340/4/qg9g5696</t>
  </si>
  <si>
    <t>sma25432/edu023340/4/g63qr792</t>
  </si>
  <si>
    <t>sma25432/edu023340/4/6892wg37</t>
  </si>
  <si>
    <t>sma25432/edu023340/4/68924w97</t>
  </si>
  <si>
    <t>sma25432/edu023340/4/wv9r4w9q</t>
  </si>
  <si>
    <t>sma25432/edu023340/4/wv9r2z9q</t>
  </si>
  <si>
    <t>4Г</t>
  </si>
  <si>
    <t>sma25432/edu023340/4/58975r9g</t>
  </si>
  <si>
    <t>sma25432/edu023340/4/v695vz37</t>
  </si>
  <si>
    <t>sma25432/edu023340/4/qz94gq3g</t>
  </si>
  <si>
    <t>sma25432/edu023340/4/5897q89g</t>
  </si>
  <si>
    <t>sma25432/edu023340/4/wv9rqz3q</t>
  </si>
  <si>
    <t>Кузина Лейсян Мунадировна</t>
  </si>
  <si>
    <t>Федорова Лия Маратовна</t>
  </si>
  <si>
    <t>5В</t>
  </si>
  <si>
    <t>Кабирова Резида Раисовна</t>
  </si>
  <si>
    <t>sma25532/edu023340/5/v695vz37</t>
  </si>
  <si>
    <t>sma25532/edu023340/5/wz96rq96</t>
  </si>
  <si>
    <t>sma25532/edu023340/5/5897gr9g</t>
  </si>
  <si>
    <t>участник</t>
  </si>
  <si>
    <t>sma25532/edu023340/5/wz965q36</t>
  </si>
  <si>
    <t>sma25532/edu023340/5/wv9r5w3q</t>
  </si>
  <si>
    <t>sma25532/edu023340/5/qw38g49z</t>
  </si>
  <si>
    <t>sma25532/edu023340/5/g89wqw92</t>
  </si>
  <si>
    <t>sma25532/edu023340/5/wv9r2z9q</t>
  </si>
  <si>
    <t>sma25532/edu023340/5/5897683g</t>
  </si>
  <si>
    <t>9А</t>
  </si>
  <si>
    <t>sma25932/edu023340/9/qg9g8636</t>
  </si>
  <si>
    <t>sma25932/edu023340/9/w73zq495</t>
  </si>
  <si>
    <t>sma25932/edu023340/9/wz96gg36</t>
  </si>
  <si>
    <t>sma25932/edu023340/9/qz94vq9g</t>
  </si>
  <si>
    <t>sma25932/edu023340/9/68924w97</t>
  </si>
  <si>
    <t>sma25932/edu023340/9/v6952z37</t>
  </si>
  <si>
    <t>sma25932/edu023340/9/wz96qg36</t>
  </si>
  <si>
    <t>9Б</t>
  </si>
  <si>
    <t>sma25932/edu023340/9/v6954z37</t>
  </si>
  <si>
    <t>sma251032/edu023340/10/g89wvz32</t>
  </si>
  <si>
    <t>10А</t>
  </si>
  <si>
    <t>sma251032/edu023340/10/6892w374</t>
  </si>
  <si>
    <t>sma251032/edu023340/10/qg9g636z</t>
  </si>
  <si>
    <t>sma251032/edu023340/10/g89wz32q</t>
  </si>
  <si>
    <t>sma251032/edu023340/10/wz96g367</t>
  </si>
  <si>
    <t>sma251032/edu023340/10/v695rz37</t>
  </si>
  <si>
    <t>sma251032/edu023340/10/g63qr792</t>
  </si>
  <si>
    <t>Алтынбаева Залия Рафаэлевна</t>
  </si>
  <si>
    <t>11 А</t>
  </si>
  <si>
    <t>sma251132/edu023340/11/qz94q3g5</t>
  </si>
  <si>
    <t>sma251132/edu023340/11/qg9vq434</t>
  </si>
  <si>
    <t>sma251132/edu023340/11/6892gw37</t>
  </si>
  <si>
    <t>sma251132/edu023340/11/wv9rvw9q</t>
  </si>
  <si>
    <t>sma251132/edu023340/11/wz96zg96</t>
  </si>
  <si>
    <t>sma251132/edu023340/11/qw38v63z</t>
  </si>
  <si>
    <t>sma251132/edu023340/11/5897483g</t>
  </si>
  <si>
    <t>sma251132/edu023340/11/qw38w69z</t>
  </si>
  <si>
    <t>sma251132/edu023340/11/wz96g367</t>
  </si>
  <si>
    <t>sma251132/edu023340/11/g89wvz32</t>
  </si>
  <si>
    <t>sma251132/edu023340/11/qg9gv636</t>
  </si>
  <si>
    <t>sma251132/edu023340/11/6892w374</t>
  </si>
  <si>
    <t>sma251132/edu023340/11/589783g6</t>
  </si>
  <si>
    <t>sma251132/edu023340/11/g63q732q</t>
  </si>
  <si>
    <t>Ранжированный список участников школьного этапа всероссийской олимпиады школьников 
по математике в 11 классах в 2025-2026 учебном году</t>
  </si>
  <si>
    <t>4А</t>
  </si>
  <si>
    <t>sma25432/edu023340/4/qz94q3g5</t>
  </si>
  <si>
    <t>sma25432/edu023340/4/qz94773g</t>
  </si>
  <si>
    <t>sma25432/edu023340/4/qg9g6636</t>
  </si>
  <si>
    <t>sma25432/edu023340/4/qg9gg696</t>
  </si>
  <si>
    <t>sma25432/edu023340/4/w73z7495</t>
  </si>
  <si>
    <t>sma25432/edu023340/4/5897683g</t>
  </si>
  <si>
    <t>sma25432/edu023340/4/qz94vq9g</t>
  </si>
  <si>
    <t>sma25432/edu023340/4/g89wz32q</t>
  </si>
  <si>
    <t>sma25432/edu023340/4/qw38549z</t>
  </si>
  <si>
    <t>sma25432/edu023340/4/w73z5495</t>
  </si>
  <si>
    <t>sma25432/edu023340/4/g89wzz32</t>
  </si>
  <si>
    <t>sma25432/edu023340/4/g89w5z92</t>
  </si>
  <si>
    <t>sma25432/edu023340/4/wz96gg36</t>
  </si>
  <si>
    <t>sma25432/edu023340/4/w73zw595</t>
  </si>
  <si>
    <t>sma25432/edu023340/4/g89w8w32</t>
  </si>
  <si>
    <t>sma25432/edu023340/4/qz94679g</t>
  </si>
  <si>
    <t>sma25432/edu023340/4/qg9v5434</t>
  </si>
  <si>
    <t>sma25432/edu023340/4/5897v83g</t>
  </si>
  <si>
    <t>sma25432/edu023340/4/qg9g636z</t>
  </si>
  <si>
    <t>sma25432/edu023340/4/qw38263z</t>
  </si>
  <si>
    <t>sma25432/edu023340/4/v6952z37</t>
  </si>
  <si>
    <t>Мамлеева Елена Валерьевна</t>
  </si>
  <si>
    <t>4Б</t>
  </si>
  <si>
    <t>sma25432/edu023340/4/qw38769z</t>
  </si>
  <si>
    <t>sma25432/edu023340/4/wz96wg36</t>
  </si>
  <si>
    <t>sma25432/edu023340/4/wv9rrw9q</t>
  </si>
  <si>
    <t>sma25432/edu023340/4/5897483g</t>
  </si>
  <si>
    <t>sma25432/edu023340/4/w73zr435</t>
  </si>
  <si>
    <t>sma25432/edu023340/4/qz945q3g</t>
  </si>
  <si>
    <t>sma25432/edu023340/4/qz94zq9g</t>
  </si>
  <si>
    <t>Ахмадуллина Ирина Сергеевна</t>
  </si>
  <si>
    <t>призер</t>
  </si>
  <si>
    <t>победитель</t>
  </si>
  <si>
    <t>Х</t>
  </si>
  <si>
    <t>А</t>
  </si>
  <si>
    <t>М</t>
  </si>
  <si>
    <t>В</t>
  </si>
  <si>
    <t>Г</t>
  </si>
  <si>
    <t>Н</t>
  </si>
  <si>
    <t>С</t>
  </si>
  <si>
    <t>Т</t>
  </si>
  <si>
    <t>К</t>
  </si>
  <si>
    <t>З</t>
  </si>
  <si>
    <t>Л</t>
  </si>
  <si>
    <t>П</t>
  </si>
  <si>
    <t>Ф</t>
  </si>
  <si>
    <t>Д</t>
  </si>
  <si>
    <t>Р</t>
  </si>
  <si>
    <t>О</t>
  </si>
  <si>
    <t>И</t>
  </si>
  <si>
    <t>Ш</t>
  </si>
  <si>
    <t>Э</t>
  </si>
  <si>
    <t>Е</t>
  </si>
  <si>
    <t>Б</t>
  </si>
  <si>
    <t>Ю</t>
  </si>
  <si>
    <t>Я</t>
  </si>
  <si>
    <t>У</t>
  </si>
  <si>
    <t>Ж</t>
  </si>
  <si>
    <t>Щ</t>
  </si>
  <si>
    <t>Ч</t>
  </si>
  <si>
    <t>с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</si>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</sst>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/>
    <xf numFmtId="0" fontId="5" fillId="0" borderId="1" xfId="0" applyFont="1" applyBorder="1"/>
    <xf numFmtId="14" fontId="5" fillId="0" borderId="1" xfId="0" applyNumberFormat="1" applyFont="1" applyBorder="1"/>
    <xf numFmtId="0" fontId="12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left" vertical="center"/>
    </xf>
    <xf numFmtId="14" fontId="5" fillId="0" borderId="0" xfId="0" applyNumberFormat="1" applyFont="1"/>
    <xf numFmtId="0" fontId="12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0" fontId="0" fillId="3" borderId="1" xfId="0" applyFill="1" applyBorder="1"/>
    <xf numFmtId="14" fontId="13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9" fontId="5" fillId="0" borderId="3" xfId="2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9" fillId="3" borderId="1" xfId="0" applyFont="1" applyFill="1" applyBorder="1"/>
    <xf numFmtId="164" fontId="5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14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9" fontId="5" fillId="0" borderId="4" xfId="2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13" fillId="0" borderId="1" xfId="0" applyFont="1" applyBorder="1"/>
    <xf numFmtId="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3" xfId="0" applyFont="1" applyBorder="1"/>
    <xf numFmtId="14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13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9" fontId="5" fillId="0" borderId="1" xfId="0" applyNumberFormat="1" applyFont="1" applyBorder="1" applyAlignment="1">
      <alignment vertical="top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4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YandexDisk/7%20&#1082;&#1083;/25-26/&#1075;&#1077;&#1086;&#1084;&#1077;&#1090;&#1088;&#1080;&#1071;/&#1082;&#1086;&#1076;&#1099;%20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857 Математика 4 класс"/>
      <sheetName val="14858 Математика 5 класс"/>
      <sheetName val="14859 Математика 6 класс"/>
      <sheetName val="14860 Математика 7 класс"/>
      <sheetName val="14861 Математика 8 класс"/>
      <sheetName val="14862 Математика 9 класс"/>
      <sheetName val="14863 Математика 10 класс"/>
      <sheetName val="14864 Математика 11 класс"/>
    </sheetNames>
    <sheetDataSet>
      <sheetData sheetId="0"/>
      <sheetData sheetId="1">
        <row r="2">
          <cell r="A2" t="str">
            <v>sma25532/edu023340/5/wz96zg96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263</v>
      </c>
    </row>
    <row r="5" spans="2:4" s="4" customFormat="1" ht="24" customHeight="1" x14ac:dyDescent="0.2">
      <c r="B5" s="3" t="s">
        <v>28</v>
      </c>
      <c r="C5" s="1">
        <f>SUM('4 класс:11 класс'!R4)</f>
        <v>11</v>
      </c>
    </row>
    <row r="6" spans="2:4" s="4" customFormat="1" ht="24" customHeight="1" x14ac:dyDescent="0.2">
      <c r="B6" s="3" t="s">
        <v>29</v>
      </c>
      <c r="C6" s="1">
        <f>SUM('4 класс:11 класс'!R5)</f>
        <v>25</v>
      </c>
    </row>
    <row r="7" spans="2:4" s="4" customFormat="1" ht="24" customHeight="1" x14ac:dyDescent="0.2">
      <c r="B7" s="3" t="s">
        <v>30</v>
      </c>
      <c r="C7" s="1">
        <f>SUM('4 класс:11 класс'!R6)</f>
        <v>227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0.13688212927756654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-0.31311787072243347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2"/>
  <sheetViews>
    <sheetView tabSelected="1" topLeftCell="A7" zoomScaleNormal="100" workbookViewId="0">
      <selection activeCell="F27" sqref="F27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18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32.25" customHeight="1" x14ac:dyDescent="0.25">
      <c r="B2" s="11"/>
      <c r="C2" s="114" t="s">
        <v>274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48</v>
      </c>
    </row>
    <row r="3" spans="1:18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8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1</v>
      </c>
    </row>
    <row r="5" spans="1:18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2</v>
      </c>
    </row>
    <row r="6" spans="1:18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45</v>
      </c>
    </row>
    <row r="7" spans="1:18" x14ac:dyDescent="0.25">
      <c r="A7" s="15" t="s">
        <v>5</v>
      </c>
      <c r="B7" s="15"/>
      <c r="C7" s="15">
        <v>4</v>
      </c>
      <c r="P7" s="19"/>
      <c r="Q7" s="17" t="s">
        <v>25</v>
      </c>
      <c r="R7" s="20">
        <v>0.45</v>
      </c>
    </row>
    <row r="8" spans="1:18" x14ac:dyDescent="0.25">
      <c r="A8" s="15" t="s">
        <v>7</v>
      </c>
      <c r="B8" s="15"/>
      <c r="C8" s="39">
        <v>45946</v>
      </c>
      <c r="M8" s="41"/>
      <c r="Q8" s="21" t="s">
        <v>31</v>
      </c>
      <c r="R8" s="20">
        <f>(R4+R5)/R2</f>
        <v>6.25E-2</v>
      </c>
    </row>
    <row r="9" spans="1:18" x14ac:dyDescent="0.25">
      <c r="C9" s="115" t="s">
        <v>24</v>
      </c>
      <c r="D9" s="115"/>
      <c r="E9" s="14">
        <v>56</v>
      </c>
      <c r="G9" s="17" t="s">
        <v>43</v>
      </c>
      <c r="H9" s="44">
        <f>E9/2</f>
        <v>28</v>
      </c>
      <c r="J9" s="22" t="s">
        <v>13</v>
      </c>
      <c r="K9" s="23">
        <f>MAX(M11:M60)</f>
        <v>21</v>
      </c>
      <c r="L9" s="24" t="str">
        <f>IF(K9*100/E9&gt;=50,"победитель","участник")</f>
        <v>участник</v>
      </c>
      <c r="M9" s="41"/>
      <c r="P9" s="25">
        <f>R8-45%</f>
        <v>-0.38750000000000001</v>
      </c>
      <c r="Q9" s="17" t="s">
        <v>26</v>
      </c>
      <c r="R9" s="26">
        <f>IF((R2*P9)&gt;0,(R2*P9),0)</f>
        <v>0</v>
      </c>
    </row>
    <row r="10" spans="1:18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8" s="29" customFormat="1" ht="12.95" customHeight="1" x14ac:dyDescent="0.2">
      <c r="A11" s="9">
        <v>39</v>
      </c>
      <c r="B11" s="40" t="s">
        <v>12</v>
      </c>
      <c r="C11" s="31" t="s">
        <v>380</v>
      </c>
      <c r="D11" s="31" t="s">
        <v>398</v>
      </c>
      <c r="E11" s="31" t="s">
        <v>392</v>
      </c>
      <c r="F11" s="64"/>
      <c r="G11" s="33"/>
      <c r="H11" s="33"/>
      <c r="I11" s="35"/>
      <c r="J11" s="34" t="s">
        <v>44</v>
      </c>
      <c r="K11" s="35" t="s">
        <v>346</v>
      </c>
      <c r="L11" s="47" t="s">
        <v>365</v>
      </c>
      <c r="M11" s="94">
        <v>21</v>
      </c>
      <c r="N11" s="28">
        <f t="shared" ref="N11:N42" si="0">IF(M11="","",M11/$E$9)</f>
        <v>0.375</v>
      </c>
      <c r="O11" s="28">
        <f t="shared" ref="O11:O42" si="1">IF(M11="","",M11/$K$9)</f>
        <v>1</v>
      </c>
      <c r="P11" s="35" t="s">
        <v>379</v>
      </c>
      <c r="Q11" s="34" t="s">
        <v>368</v>
      </c>
      <c r="R11" s="34" t="s">
        <v>44</v>
      </c>
    </row>
    <row r="12" spans="1:18" s="29" customFormat="1" ht="12.95" customHeight="1" x14ac:dyDescent="0.2">
      <c r="A12" s="9">
        <v>12</v>
      </c>
      <c r="B12" s="40" t="s">
        <v>12</v>
      </c>
      <c r="C12" s="31" t="s">
        <v>381</v>
      </c>
      <c r="D12" s="31" t="s">
        <v>381</v>
      </c>
      <c r="E12" s="31" t="s">
        <v>398</v>
      </c>
      <c r="F12" s="64"/>
      <c r="G12" s="33"/>
      <c r="H12" s="33"/>
      <c r="I12" s="35"/>
      <c r="J12" s="34" t="s">
        <v>44</v>
      </c>
      <c r="K12" s="35" t="s">
        <v>275</v>
      </c>
      <c r="L12" s="58" t="s">
        <v>287</v>
      </c>
      <c r="M12" s="94">
        <v>14</v>
      </c>
      <c r="N12" s="28">
        <f t="shared" si="0"/>
        <v>0.25</v>
      </c>
      <c r="O12" s="28">
        <f t="shared" si="1"/>
        <v>0.66666666666666663</v>
      </c>
      <c r="P12" s="35" t="s">
        <v>378</v>
      </c>
      <c r="Q12" s="34" t="s">
        <v>297</v>
      </c>
      <c r="R12" s="34" t="s">
        <v>44</v>
      </c>
    </row>
    <row r="13" spans="1:18" x14ac:dyDescent="0.25">
      <c r="A13" s="9">
        <v>19</v>
      </c>
      <c r="B13" s="40" t="s">
        <v>12</v>
      </c>
      <c r="C13" s="50" t="s">
        <v>382</v>
      </c>
      <c r="D13" s="50" t="s">
        <v>386</v>
      </c>
      <c r="E13" s="31" t="s">
        <v>391</v>
      </c>
      <c r="F13" s="64"/>
      <c r="G13" s="33"/>
      <c r="H13" s="33"/>
      <c r="I13" s="35"/>
      <c r="J13" s="34" t="s">
        <v>44</v>
      </c>
      <c r="K13" s="35" t="s">
        <v>291</v>
      </c>
      <c r="L13" s="58" t="s">
        <v>295</v>
      </c>
      <c r="M13" s="94">
        <v>14</v>
      </c>
      <c r="N13" s="28">
        <f t="shared" si="0"/>
        <v>0.25</v>
      </c>
      <c r="O13" s="28">
        <f t="shared" si="1"/>
        <v>0.66666666666666663</v>
      </c>
      <c r="P13" s="35" t="s">
        <v>378</v>
      </c>
      <c r="Q13" s="34" t="s">
        <v>298</v>
      </c>
      <c r="R13" s="34" t="s">
        <v>44</v>
      </c>
    </row>
    <row r="14" spans="1:18" x14ac:dyDescent="0.25">
      <c r="A14" s="9">
        <v>2</v>
      </c>
      <c r="B14" s="40" t="s">
        <v>12</v>
      </c>
      <c r="C14" s="31" t="s">
        <v>383</v>
      </c>
      <c r="D14" s="31" t="s">
        <v>390</v>
      </c>
      <c r="E14" s="31" t="s">
        <v>396</v>
      </c>
      <c r="F14" s="64"/>
      <c r="G14" s="33"/>
      <c r="H14" s="33"/>
      <c r="I14" s="35"/>
      <c r="J14" s="34" t="s">
        <v>44</v>
      </c>
      <c r="K14" s="35" t="s">
        <v>275</v>
      </c>
      <c r="L14" s="58" t="s">
        <v>277</v>
      </c>
      <c r="M14" s="94">
        <v>7</v>
      </c>
      <c r="N14" s="28">
        <f t="shared" si="0"/>
        <v>0.125</v>
      </c>
      <c r="O14" s="28">
        <f t="shared" si="1"/>
        <v>0.33333333333333331</v>
      </c>
      <c r="P14" s="35" t="str">
        <f t="shared" ref="P14:P60" si="2">IF(M14="","",IF($K$9=M14,$L$9,IF(M14&gt;=$H$9,"призер","участник")))</f>
        <v>участник</v>
      </c>
      <c r="Q14" s="34" t="s">
        <v>297</v>
      </c>
      <c r="R14" s="34" t="s">
        <v>44</v>
      </c>
    </row>
    <row r="15" spans="1:18" x14ac:dyDescent="0.25">
      <c r="A15" s="9">
        <v>6</v>
      </c>
      <c r="B15" s="40" t="s">
        <v>12</v>
      </c>
      <c r="C15" s="31" t="s">
        <v>384</v>
      </c>
      <c r="D15" s="31" t="s">
        <v>384</v>
      </c>
      <c r="E15" s="31" t="s">
        <v>381</v>
      </c>
      <c r="F15" s="64"/>
      <c r="G15" s="33"/>
      <c r="H15" s="33"/>
      <c r="I15" s="35"/>
      <c r="J15" s="34" t="s">
        <v>44</v>
      </c>
      <c r="K15" s="35" t="s">
        <v>275</v>
      </c>
      <c r="L15" s="58" t="s">
        <v>281</v>
      </c>
      <c r="M15" s="94">
        <v>7</v>
      </c>
      <c r="N15" s="28">
        <f t="shared" si="0"/>
        <v>0.125</v>
      </c>
      <c r="O15" s="28">
        <f t="shared" si="1"/>
        <v>0.33333333333333331</v>
      </c>
      <c r="P15" s="35" t="str">
        <f t="shared" si="2"/>
        <v>участник</v>
      </c>
      <c r="Q15" s="34" t="s">
        <v>297</v>
      </c>
      <c r="R15" s="34" t="s">
        <v>44</v>
      </c>
    </row>
    <row r="16" spans="1:18" x14ac:dyDescent="0.25">
      <c r="A16" s="9">
        <v>16</v>
      </c>
      <c r="B16" s="40" t="s">
        <v>12</v>
      </c>
      <c r="C16" s="31" t="s">
        <v>385</v>
      </c>
      <c r="D16" s="31" t="s">
        <v>382</v>
      </c>
      <c r="E16" s="31" t="s">
        <v>396</v>
      </c>
      <c r="F16" s="78"/>
      <c r="G16" s="33"/>
      <c r="H16" s="33"/>
      <c r="I16" s="35"/>
      <c r="J16" s="34" t="s">
        <v>44</v>
      </c>
      <c r="K16" s="38" t="s">
        <v>291</v>
      </c>
      <c r="L16" s="58" t="s">
        <v>292</v>
      </c>
      <c r="M16" s="94">
        <v>7</v>
      </c>
      <c r="N16" s="28">
        <f t="shared" si="0"/>
        <v>0.125</v>
      </c>
      <c r="O16" s="28">
        <f t="shared" si="1"/>
        <v>0.33333333333333331</v>
      </c>
      <c r="P16" s="35" t="str">
        <f t="shared" si="2"/>
        <v>участник</v>
      </c>
      <c r="Q16" s="34" t="s">
        <v>298</v>
      </c>
      <c r="R16" s="34" t="s">
        <v>44</v>
      </c>
    </row>
    <row r="17" spans="1:18" x14ac:dyDescent="0.25">
      <c r="A17" s="9">
        <v>18</v>
      </c>
      <c r="B17" s="40" t="s">
        <v>12</v>
      </c>
      <c r="C17" s="31" t="s">
        <v>386</v>
      </c>
      <c r="D17" s="31" t="s">
        <v>396</v>
      </c>
      <c r="E17" s="32" t="s">
        <v>381</v>
      </c>
      <c r="F17" s="65"/>
      <c r="G17" s="33"/>
      <c r="H17" s="33"/>
      <c r="I17" s="35"/>
      <c r="J17" s="34" t="s">
        <v>44</v>
      </c>
      <c r="K17" s="35" t="s">
        <v>291</v>
      </c>
      <c r="L17" s="58" t="s">
        <v>294</v>
      </c>
      <c r="M17" s="94">
        <v>7</v>
      </c>
      <c r="N17" s="28">
        <f t="shared" si="0"/>
        <v>0.125</v>
      </c>
      <c r="O17" s="28">
        <f t="shared" si="1"/>
        <v>0.33333333333333331</v>
      </c>
      <c r="P17" s="35" t="str">
        <f t="shared" si="2"/>
        <v>участник</v>
      </c>
      <c r="Q17" s="34" t="s">
        <v>298</v>
      </c>
      <c r="R17" s="34" t="s">
        <v>44</v>
      </c>
    </row>
    <row r="18" spans="1:18" x14ac:dyDescent="0.25">
      <c r="A18" s="9">
        <v>20</v>
      </c>
      <c r="B18" s="40" t="s">
        <v>12</v>
      </c>
      <c r="C18" s="31" t="s">
        <v>387</v>
      </c>
      <c r="D18" s="31" t="s">
        <v>399</v>
      </c>
      <c r="E18" s="31" t="s">
        <v>401</v>
      </c>
      <c r="F18" s="64"/>
      <c r="G18" s="33"/>
      <c r="H18" s="33"/>
      <c r="I18" s="35"/>
      <c r="J18" s="34" t="s">
        <v>44</v>
      </c>
      <c r="K18" s="35" t="s">
        <v>291</v>
      </c>
      <c r="L18" s="58" t="s">
        <v>296</v>
      </c>
      <c r="M18" s="94">
        <v>7</v>
      </c>
      <c r="N18" s="28">
        <f t="shared" si="0"/>
        <v>0.125</v>
      </c>
      <c r="O18" s="28">
        <f t="shared" si="1"/>
        <v>0.33333333333333331</v>
      </c>
      <c r="P18" s="35" t="str">
        <f t="shared" si="2"/>
        <v>участник</v>
      </c>
      <c r="Q18" s="34" t="s">
        <v>298</v>
      </c>
      <c r="R18" s="34" t="s">
        <v>44</v>
      </c>
    </row>
    <row r="19" spans="1:18" x14ac:dyDescent="0.25">
      <c r="A19" s="9">
        <v>21</v>
      </c>
      <c r="B19" s="40" t="s">
        <v>12</v>
      </c>
      <c r="C19" s="31" t="s">
        <v>381</v>
      </c>
      <c r="D19" s="31" t="s">
        <v>393</v>
      </c>
      <c r="E19" s="31" t="s">
        <v>383</v>
      </c>
      <c r="F19" s="64"/>
      <c r="G19" s="33"/>
      <c r="H19" s="33"/>
      <c r="I19" s="35"/>
      <c r="J19" s="34" t="s">
        <v>44</v>
      </c>
      <c r="K19" s="35" t="s">
        <v>346</v>
      </c>
      <c r="L19" s="47" t="s">
        <v>347</v>
      </c>
      <c r="M19" s="94">
        <v>7</v>
      </c>
      <c r="N19" s="28">
        <f t="shared" si="0"/>
        <v>0.125</v>
      </c>
      <c r="O19" s="28">
        <f t="shared" si="1"/>
        <v>0.33333333333333331</v>
      </c>
      <c r="P19" s="35" t="str">
        <f t="shared" si="2"/>
        <v>участник</v>
      </c>
      <c r="Q19" s="34" t="s">
        <v>368</v>
      </c>
      <c r="R19" s="34" t="s">
        <v>44</v>
      </c>
    </row>
    <row r="20" spans="1:18" x14ac:dyDescent="0.25">
      <c r="A20" s="9">
        <v>24</v>
      </c>
      <c r="B20" s="40" t="s">
        <v>12</v>
      </c>
      <c r="C20" s="31" t="s">
        <v>383</v>
      </c>
      <c r="D20" s="31" t="s">
        <v>381</v>
      </c>
      <c r="E20" s="31" t="s">
        <v>394</v>
      </c>
      <c r="F20" s="64"/>
      <c r="G20" s="33"/>
      <c r="H20" s="33"/>
      <c r="I20" s="35"/>
      <c r="J20" s="34" t="s">
        <v>44</v>
      </c>
      <c r="K20" s="35" t="s">
        <v>346</v>
      </c>
      <c r="L20" s="47" t="s">
        <v>350</v>
      </c>
      <c r="M20" s="94">
        <v>7</v>
      </c>
      <c r="N20" s="28">
        <f t="shared" si="0"/>
        <v>0.125</v>
      </c>
      <c r="O20" s="28">
        <f t="shared" si="1"/>
        <v>0.33333333333333331</v>
      </c>
      <c r="P20" s="35" t="str">
        <f t="shared" si="2"/>
        <v>участник</v>
      </c>
      <c r="Q20" s="34" t="s">
        <v>368</v>
      </c>
      <c r="R20" s="34" t="s">
        <v>44</v>
      </c>
    </row>
    <row r="21" spans="1:18" x14ac:dyDescent="0.25">
      <c r="A21" s="9">
        <v>30</v>
      </c>
      <c r="B21" s="40" t="s">
        <v>12</v>
      </c>
      <c r="C21" s="31" t="s">
        <v>388</v>
      </c>
      <c r="D21" s="31" t="s">
        <v>399</v>
      </c>
      <c r="E21" s="31" t="s">
        <v>383</v>
      </c>
      <c r="F21" s="64"/>
      <c r="G21" s="33"/>
      <c r="H21" s="33"/>
      <c r="I21" s="35"/>
      <c r="J21" s="34" t="s">
        <v>44</v>
      </c>
      <c r="K21" s="35" t="s">
        <v>346</v>
      </c>
      <c r="L21" s="47" t="s">
        <v>356</v>
      </c>
      <c r="M21" s="94">
        <v>7</v>
      </c>
      <c r="N21" s="28">
        <f t="shared" si="0"/>
        <v>0.125</v>
      </c>
      <c r="O21" s="28">
        <f t="shared" si="1"/>
        <v>0.33333333333333331</v>
      </c>
      <c r="P21" s="35" t="str">
        <f t="shared" si="2"/>
        <v>участник</v>
      </c>
      <c r="Q21" s="34" t="s">
        <v>368</v>
      </c>
      <c r="R21" s="34" t="s">
        <v>44</v>
      </c>
    </row>
    <row r="22" spans="1:18" x14ac:dyDescent="0.25">
      <c r="A22" s="9">
        <v>31</v>
      </c>
      <c r="B22" s="40" t="s">
        <v>12</v>
      </c>
      <c r="C22" s="31" t="s">
        <v>382</v>
      </c>
      <c r="D22" s="31" t="s">
        <v>386</v>
      </c>
      <c r="E22" s="31" t="s">
        <v>382</v>
      </c>
      <c r="F22" s="64"/>
      <c r="G22" s="33"/>
      <c r="H22" s="33"/>
      <c r="I22" s="35"/>
      <c r="J22" s="34" t="s">
        <v>44</v>
      </c>
      <c r="K22" s="35" t="s">
        <v>346</v>
      </c>
      <c r="L22" s="47" t="s">
        <v>357</v>
      </c>
      <c r="M22" s="94">
        <v>7</v>
      </c>
      <c r="N22" s="28">
        <f t="shared" si="0"/>
        <v>0.125</v>
      </c>
      <c r="O22" s="28">
        <f t="shared" si="1"/>
        <v>0.33333333333333331</v>
      </c>
      <c r="P22" s="35" t="str">
        <f t="shared" si="2"/>
        <v>участник</v>
      </c>
      <c r="Q22" s="34" t="s">
        <v>368</v>
      </c>
      <c r="R22" s="34" t="s">
        <v>44</v>
      </c>
    </row>
    <row r="23" spans="1:18" x14ac:dyDescent="0.25">
      <c r="A23" s="9">
        <v>33</v>
      </c>
      <c r="B23" s="40" t="s">
        <v>12</v>
      </c>
      <c r="C23" s="31" t="s">
        <v>385</v>
      </c>
      <c r="D23" s="31" t="s">
        <v>398</v>
      </c>
      <c r="E23" s="31" t="s">
        <v>382</v>
      </c>
      <c r="F23" s="64"/>
      <c r="G23" s="33"/>
      <c r="H23" s="33"/>
      <c r="I23" s="35"/>
      <c r="J23" s="34" t="s">
        <v>44</v>
      </c>
      <c r="K23" s="35" t="s">
        <v>346</v>
      </c>
      <c r="L23" s="47" t="s">
        <v>359</v>
      </c>
      <c r="M23" s="94">
        <v>7</v>
      </c>
      <c r="N23" s="28">
        <f t="shared" si="0"/>
        <v>0.125</v>
      </c>
      <c r="O23" s="28">
        <f t="shared" si="1"/>
        <v>0.33333333333333331</v>
      </c>
      <c r="P23" s="35" t="str">
        <f t="shared" si="2"/>
        <v>участник</v>
      </c>
      <c r="Q23" s="34" t="s">
        <v>368</v>
      </c>
      <c r="R23" s="34" t="s">
        <v>44</v>
      </c>
    </row>
    <row r="24" spans="1:18" x14ac:dyDescent="0.25">
      <c r="A24" s="9">
        <v>42</v>
      </c>
      <c r="B24" s="40" t="s">
        <v>12</v>
      </c>
      <c r="C24" s="31" t="s">
        <v>389</v>
      </c>
      <c r="D24" s="31" t="s">
        <v>400</v>
      </c>
      <c r="E24" s="31" t="s">
        <v>394</v>
      </c>
      <c r="F24" s="64"/>
      <c r="G24" s="33"/>
      <c r="H24" s="93"/>
      <c r="I24" s="35"/>
      <c r="J24" s="34" t="s">
        <v>44</v>
      </c>
      <c r="K24" s="35" t="s">
        <v>369</v>
      </c>
      <c r="L24" s="33" t="s">
        <v>370</v>
      </c>
      <c r="M24" s="94">
        <v>7</v>
      </c>
      <c r="N24" s="28">
        <f t="shared" si="0"/>
        <v>0.125</v>
      </c>
      <c r="O24" s="28">
        <f t="shared" si="1"/>
        <v>0.33333333333333331</v>
      </c>
      <c r="P24" s="35" t="str">
        <f t="shared" si="2"/>
        <v>участник</v>
      </c>
      <c r="Q24" s="34" t="s">
        <v>377</v>
      </c>
      <c r="R24" s="34" t="s">
        <v>44</v>
      </c>
    </row>
    <row r="25" spans="1:18" x14ac:dyDescent="0.25">
      <c r="A25" s="9">
        <v>46</v>
      </c>
      <c r="B25" s="40" t="s">
        <v>12</v>
      </c>
      <c r="C25" s="31" t="s">
        <v>388</v>
      </c>
      <c r="D25" s="31" t="s">
        <v>399</v>
      </c>
      <c r="E25" s="31" t="s">
        <v>383</v>
      </c>
      <c r="F25" s="64"/>
      <c r="G25" s="33"/>
      <c r="H25" s="93"/>
      <c r="I25" s="35"/>
      <c r="J25" s="34" t="s">
        <v>44</v>
      </c>
      <c r="K25" s="35" t="s">
        <v>369</v>
      </c>
      <c r="L25" s="33" t="s">
        <v>374</v>
      </c>
      <c r="M25" s="94">
        <v>7</v>
      </c>
      <c r="N25" s="28">
        <f t="shared" si="0"/>
        <v>0.125</v>
      </c>
      <c r="O25" s="28">
        <f t="shared" si="1"/>
        <v>0.33333333333333331</v>
      </c>
      <c r="P25" s="35" t="str">
        <f t="shared" si="2"/>
        <v>участник</v>
      </c>
      <c r="Q25" s="34" t="s">
        <v>377</v>
      </c>
      <c r="R25" s="34" t="s">
        <v>44</v>
      </c>
    </row>
    <row r="26" spans="1:18" x14ac:dyDescent="0.25">
      <c r="A26" s="9">
        <v>47</v>
      </c>
      <c r="B26" s="40" t="s">
        <v>12</v>
      </c>
      <c r="C26" s="31" t="s">
        <v>390</v>
      </c>
      <c r="D26" s="31" t="s">
        <v>390</v>
      </c>
      <c r="E26" s="31" t="s">
        <v>401</v>
      </c>
      <c r="F26" s="112"/>
      <c r="G26" s="33"/>
      <c r="H26" s="93"/>
      <c r="I26" s="35"/>
      <c r="J26" s="34" t="s">
        <v>44</v>
      </c>
      <c r="K26" s="35" t="s">
        <v>369</v>
      </c>
      <c r="L26" s="33" t="s">
        <v>375</v>
      </c>
      <c r="M26" s="94">
        <v>7</v>
      </c>
      <c r="N26" s="28">
        <f t="shared" si="0"/>
        <v>0.125</v>
      </c>
      <c r="O26" s="28">
        <f t="shared" si="1"/>
        <v>0.33333333333333331</v>
      </c>
      <c r="P26" s="35" t="str">
        <f t="shared" si="2"/>
        <v>участник</v>
      </c>
      <c r="Q26" s="34" t="s">
        <v>377</v>
      </c>
      <c r="R26" s="34" t="s">
        <v>44</v>
      </c>
    </row>
    <row r="27" spans="1:18" x14ac:dyDescent="0.25">
      <c r="A27" s="9">
        <v>48</v>
      </c>
      <c r="B27" s="40" t="s">
        <v>12</v>
      </c>
      <c r="C27" s="56" t="s">
        <v>384</v>
      </c>
      <c r="D27" s="56" t="s">
        <v>382</v>
      </c>
      <c r="E27" s="31" t="s">
        <v>386</v>
      </c>
      <c r="F27" s="112"/>
      <c r="G27" s="33"/>
      <c r="H27" s="93"/>
      <c r="I27" s="35"/>
      <c r="J27" s="34" t="s">
        <v>44</v>
      </c>
      <c r="K27" s="35" t="s">
        <v>369</v>
      </c>
      <c r="L27" s="33" t="s">
        <v>376</v>
      </c>
      <c r="M27" s="94">
        <v>7</v>
      </c>
      <c r="N27" s="28">
        <f t="shared" si="0"/>
        <v>0.125</v>
      </c>
      <c r="O27" s="28">
        <f t="shared" si="1"/>
        <v>0.33333333333333331</v>
      </c>
      <c r="P27" s="35" t="str">
        <f t="shared" si="2"/>
        <v>участник</v>
      </c>
      <c r="Q27" s="34" t="s">
        <v>377</v>
      </c>
      <c r="R27" s="34" t="s">
        <v>44</v>
      </c>
    </row>
    <row r="28" spans="1:18" x14ac:dyDescent="0.25">
      <c r="A28" s="9">
        <v>1</v>
      </c>
      <c r="B28" s="40" t="s">
        <v>12</v>
      </c>
      <c r="C28" s="31" t="s">
        <v>388</v>
      </c>
      <c r="D28" s="31" t="s">
        <v>381</v>
      </c>
      <c r="E28" s="31" t="s">
        <v>386</v>
      </c>
      <c r="F28" s="64"/>
      <c r="G28" s="33"/>
      <c r="H28" s="33"/>
      <c r="I28" s="35"/>
      <c r="J28" s="34" t="s">
        <v>44</v>
      </c>
      <c r="K28" s="35" t="s">
        <v>275</v>
      </c>
      <c r="L28" s="58" t="s">
        <v>276</v>
      </c>
      <c r="M28" s="60">
        <v>0</v>
      </c>
      <c r="N28" s="28">
        <f t="shared" si="0"/>
        <v>0</v>
      </c>
      <c r="O28" s="28">
        <f t="shared" si="1"/>
        <v>0</v>
      </c>
      <c r="P28" s="35" t="str">
        <f t="shared" si="2"/>
        <v>участник</v>
      </c>
      <c r="Q28" s="34" t="s">
        <v>297</v>
      </c>
      <c r="R28" s="34" t="s">
        <v>44</v>
      </c>
    </row>
    <row r="29" spans="1:18" x14ac:dyDescent="0.25">
      <c r="A29" s="9">
        <v>3</v>
      </c>
      <c r="B29" s="40" t="s">
        <v>12</v>
      </c>
      <c r="C29" s="31" t="s">
        <v>383</v>
      </c>
      <c r="D29" s="31" t="s">
        <v>381</v>
      </c>
      <c r="E29" s="31" t="s">
        <v>394</v>
      </c>
      <c r="F29" s="64"/>
      <c r="G29" s="33"/>
      <c r="H29" s="33"/>
      <c r="I29" s="35"/>
      <c r="J29" s="34" t="s">
        <v>44</v>
      </c>
      <c r="K29" s="35" t="s">
        <v>275</v>
      </c>
      <c r="L29" s="58" t="s">
        <v>278</v>
      </c>
      <c r="M29" s="94">
        <v>0</v>
      </c>
      <c r="N29" s="28">
        <f t="shared" si="0"/>
        <v>0</v>
      </c>
      <c r="O29" s="28">
        <f t="shared" si="1"/>
        <v>0</v>
      </c>
      <c r="P29" s="35" t="str">
        <f t="shared" si="2"/>
        <v>участник</v>
      </c>
      <c r="Q29" s="34" t="s">
        <v>297</v>
      </c>
      <c r="R29" s="34" t="s">
        <v>44</v>
      </c>
    </row>
    <row r="30" spans="1:18" x14ac:dyDescent="0.25">
      <c r="A30" s="9">
        <v>4</v>
      </c>
      <c r="B30" s="40" t="s">
        <v>12</v>
      </c>
      <c r="C30" s="31" t="s">
        <v>391</v>
      </c>
      <c r="D30" s="31" t="s">
        <v>392</v>
      </c>
      <c r="E30" s="31" t="s">
        <v>391</v>
      </c>
      <c r="F30" s="64"/>
      <c r="G30" s="33"/>
      <c r="H30" s="33"/>
      <c r="I30" s="35"/>
      <c r="J30" s="34" t="s">
        <v>44</v>
      </c>
      <c r="K30" s="35" t="s">
        <v>275</v>
      </c>
      <c r="L30" s="58" t="s">
        <v>279</v>
      </c>
      <c r="M30" s="94">
        <v>0</v>
      </c>
      <c r="N30" s="28">
        <f t="shared" si="0"/>
        <v>0</v>
      </c>
      <c r="O30" s="28">
        <f t="shared" si="1"/>
        <v>0</v>
      </c>
      <c r="P30" s="35" t="str">
        <f t="shared" si="2"/>
        <v>участник</v>
      </c>
      <c r="Q30" s="34" t="s">
        <v>297</v>
      </c>
      <c r="R30" s="34" t="s">
        <v>44</v>
      </c>
    </row>
    <row r="31" spans="1:18" x14ac:dyDescent="0.25">
      <c r="A31" s="9">
        <v>5</v>
      </c>
      <c r="B31" s="40" t="s">
        <v>12</v>
      </c>
      <c r="C31" s="31" t="s">
        <v>392</v>
      </c>
      <c r="D31" s="31" t="s">
        <v>387</v>
      </c>
      <c r="E31" s="31" t="s">
        <v>393</v>
      </c>
      <c r="F31" s="64"/>
      <c r="G31" s="33"/>
      <c r="H31" s="33"/>
      <c r="I31" s="35"/>
      <c r="J31" s="34" t="s">
        <v>44</v>
      </c>
      <c r="K31" s="35" t="s">
        <v>275</v>
      </c>
      <c r="L31" s="58" t="s">
        <v>280</v>
      </c>
      <c r="M31" s="35">
        <v>0</v>
      </c>
      <c r="N31" s="28">
        <f t="shared" si="0"/>
        <v>0</v>
      </c>
      <c r="O31" s="28">
        <f t="shared" si="1"/>
        <v>0</v>
      </c>
      <c r="P31" s="35" t="str">
        <f t="shared" si="2"/>
        <v>участник</v>
      </c>
      <c r="Q31" s="34" t="s">
        <v>297</v>
      </c>
      <c r="R31" s="34" t="s">
        <v>44</v>
      </c>
    </row>
    <row r="32" spans="1:18" x14ac:dyDescent="0.25">
      <c r="A32" s="9">
        <v>7</v>
      </c>
      <c r="B32" s="40" t="s">
        <v>12</v>
      </c>
      <c r="C32" s="31" t="s">
        <v>382</v>
      </c>
      <c r="D32" s="31" t="s">
        <v>382</v>
      </c>
      <c r="E32" s="31" t="s">
        <v>382</v>
      </c>
      <c r="F32" s="64"/>
      <c r="G32" s="33"/>
      <c r="H32" s="33"/>
      <c r="I32" s="35"/>
      <c r="J32" s="34" t="s">
        <v>44</v>
      </c>
      <c r="K32" s="35" t="s">
        <v>275</v>
      </c>
      <c r="L32" s="58" t="s">
        <v>282</v>
      </c>
      <c r="M32" s="35">
        <v>0</v>
      </c>
      <c r="N32" s="28">
        <f t="shared" si="0"/>
        <v>0</v>
      </c>
      <c r="O32" s="28">
        <f t="shared" si="1"/>
        <v>0</v>
      </c>
      <c r="P32" s="35" t="str">
        <f t="shared" si="2"/>
        <v>участник</v>
      </c>
      <c r="Q32" s="34" t="s">
        <v>297</v>
      </c>
      <c r="R32" s="34" t="s">
        <v>44</v>
      </c>
    </row>
    <row r="33" spans="1:18" x14ac:dyDescent="0.25">
      <c r="A33" s="9">
        <v>8</v>
      </c>
      <c r="B33" s="40" t="s">
        <v>12</v>
      </c>
      <c r="C33" s="31" t="s">
        <v>382</v>
      </c>
      <c r="D33" s="31" t="s">
        <v>388</v>
      </c>
      <c r="E33" s="31" t="s">
        <v>396</v>
      </c>
      <c r="F33" s="64"/>
      <c r="G33" s="33"/>
      <c r="H33" s="33"/>
      <c r="I33" s="35"/>
      <c r="J33" s="34" t="s">
        <v>44</v>
      </c>
      <c r="K33" s="35" t="s">
        <v>275</v>
      </c>
      <c r="L33" s="58" t="s">
        <v>283</v>
      </c>
      <c r="M33" s="35">
        <v>0</v>
      </c>
      <c r="N33" s="28">
        <f t="shared" si="0"/>
        <v>0</v>
      </c>
      <c r="O33" s="28">
        <f t="shared" si="1"/>
        <v>0</v>
      </c>
      <c r="P33" s="35" t="str">
        <f t="shared" si="2"/>
        <v>участник</v>
      </c>
      <c r="Q33" s="34" t="s">
        <v>297</v>
      </c>
      <c r="R33" s="34" t="s">
        <v>44</v>
      </c>
    </row>
    <row r="34" spans="1:18" x14ac:dyDescent="0.25">
      <c r="A34" s="9">
        <v>9</v>
      </c>
      <c r="B34" s="40" t="s">
        <v>12</v>
      </c>
      <c r="C34" s="31" t="s">
        <v>393</v>
      </c>
      <c r="D34" s="31" t="s">
        <v>393</v>
      </c>
      <c r="E34" s="32" t="s">
        <v>382</v>
      </c>
      <c r="F34" s="65"/>
      <c r="G34" s="33"/>
      <c r="H34" s="33"/>
      <c r="I34" s="35"/>
      <c r="J34" s="34" t="s">
        <v>44</v>
      </c>
      <c r="K34" s="35" t="s">
        <v>275</v>
      </c>
      <c r="L34" s="58" t="s">
        <v>284</v>
      </c>
      <c r="M34" s="35">
        <v>0</v>
      </c>
      <c r="N34" s="28">
        <f t="shared" si="0"/>
        <v>0</v>
      </c>
      <c r="O34" s="28">
        <f t="shared" si="1"/>
        <v>0</v>
      </c>
      <c r="P34" s="35" t="str">
        <f t="shared" si="2"/>
        <v>участник</v>
      </c>
      <c r="Q34" s="34" t="s">
        <v>297</v>
      </c>
      <c r="R34" s="34" t="s">
        <v>44</v>
      </c>
    </row>
    <row r="35" spans="1:18" x14ac:dyDescent="0.25">
      <c r="A35" s="9">
        <v>10</v>
      </c>
      <c r="B35" s="40" t="s">
        <v>12</v>
      </c>
      <c r="C35" s="50" t="s">
        <v>382</v>
      </c>
      <c r="D35" s="50" t="s">
        <v>400</v>
      </c>
      <c r="E35" s="31" t="s">
        <v>403</v>
      </c>
      <c r="F35" s="64"/>
      <c r="G35" s="33"/>
      <c r="H35" s="33"/>
      <c r="I35" s="35"/>
      <c r="J35" s="34" t="s">
        <v>44</v>
      </c>
      <c r="K35" s="35" t="s">
        <v>275</v>
      </c>
      <c r="L35" s="58" t="s">
        <v>285</v>
      </c>
      <c r="M35" s="35">
        <v>0</v>
      </c>
      <c r="N35" s="28">
        <f t="shared" si="0"/>
        <v>0</v>
      </c>
      <c r="O35" s="28">
        <f t="shared" si="1"/>
        <v>0</v>
      </c>
      <c r="P35" s="35" t="str">
        <f t="shared" si="2"/>
        <v>участник</v>
      </c>
      <c r="Q35" s="34" t="s">
        <v>297</v>
      </c>
      <c r="R35" s="34" t="s">
        <v>44</v>
      </c>
    </row>
    <row r="36" spans="1:18" x14ac:dyDescent="0.25">
      <c r="A36" s="9">
        <v>11</v>
      </c>
      <c r="B36" s="40" t="s">
        <v>12</v>
      </c>
      <c r="C36" s="31" t="s">
        <v>380</v>
      </c>
      <c r="D36" s="31" t="s">
        <v>396</v>
      </c>
      <c r="E36" s="31" t="s">
        <v>388</v>
      </c>
      <c r="F36" s="64"/>
      <c r="G36" s="33"/>
      <c r="H36" s="33"/>
      <c r="I36" s="35"/>
      <c r="J36" s="34" t="s">
        <v>44</v>
      </c>
      <c r="K36" s="35" t="s">
        <v>275</v>
      </c>
      <c r="L36" s="58" t="s">
        <v>286</v>
      </c>
      <c r="M36" s="55">
        <v>0</v>
      </c>
      <c r="N36" s="28">
        <f t="shared" si="0"/>
        <v>0</v>
      </c>
      <c r="O36" s="28">
        <f t="shared" si="1"/>
        <v>0</v>
      </c>
      <c r="P36" s="35" t="str">
        <f t="shared" si="2"/>
        <v>участник</v>
      </c>
      <c r="Q36" s="34" t="s">
        <v>297</v>
      </c>
      <c r="R36" s="34" t="s">
        <v>44</v>
      </c>
    </row>
    <row r="37" spans="1:18" x14ac:dyDescent="0.25">
      <c r="A37" s="9">
        <v>13</v>
      </c>
      <c r="B37" s="40" t="s">
        <v>12</v>
      </c>
      <c r="C37" s="31" t="s">
        <v>394</v>
      </c>
      <c r="D37" s="31" t="s">
        <v>381</v>
      </c>
      <c r="E37" s="31" t="s">
        <v>393</v>
      </c>
      <c r="F37" s="64"/>
      <c r="G37" s="33"/>
      <c r="H37" s="33"/>
      <c r="I37" s="35"/>
      <c r="J37" s="34" t="s">
        <v>44</v>
      </c>
      <c r="K37" s="35" t="s">
        <v>275</v>
      </c>
      <c r="L37" s="58" t="s">
        <v>288</v>
      </c>
      <c r="M37" s="35">
        <v>0</v>
      </c>
      <c r="N37" s="28">
        <f t="shared" si="0"/>
        <v>0</v>
      </c>
      <c r="O37" s="28">
        <f t="shared" si="1"/>
        <v>0</v>
      </c>
      <c r="P37" s="35" t="str">
        <f t="shared" si="2"/>
        <v>участник</v>
      </c>
      <c r="Q37" s="34" t="s">
        <v>297</v>
      </c>
      <c r="R37" s="34" t="s">
        <v>44</v>
      </c>
    </row>
    <row r="38" spans="1:18" x14ac:dyDescent="0.25">
      <c r="A38" s="9">
        <v>14</v>
      </c>
      <c r="B38" s="40" t="s">
        <v>12</v>
      </c>
      <c r="C38" s="31" t="s">
        <v>388</v>
      </c>
      <c r="D38" s="31" t="s">
        <v>381</v>
      </c>
      <c r="E38" s="31" t="s">
        <v>381</v>
      </c>
      <c r="F38" s="64"/>
      <c r="G38" s="33"/>
      <c r="H38" s="33"/>
      <c r="I38" s="35"/>
      <c r="J38" s="34" t="s">
        <v>44</v>
      </c>
      <c r="K38" s="35" t="s">
        <v>275</v>
      </c>
      <c r="L38" s="58" t="s">
        <v>289</v>
      </c>
      <c r="M38" s="35">
        <v>0</v>
      </c>
      <c r="N38" s="28">
        <f t="shared" si="0"/>
        <v>0</v>
      </c>
      <c r="O38" s="28">
        <f t="shared" si="1"/>
        <v>0</v>
      </c>
      <c r="P38" s="35" t="str">
        <f t="shared" si="2"/>
        <v>участник</v>
      </c>
      <c r="Q38" s="34" t="s">
        <v>297</v>
      </c>
      <c r="R38" s="34" t="s">
        <v>44</v>
      </c>
    </row>
    <row r="39" spans="1:18" x14ac:dyDescent="0.25">
      <c r="A39" s="9">
        <v>15</v>
      </c>
      <c r="B39" s="40" t="s">
        <v>12</v>
      </c>
      <c r="C39" s="31" t="s">
        <v>391</v>
      </c>
      <c r="D39" s="31" t="s">
        <v>383</v>
      </c>
      <c r="E39" s="31" t="s">
        <v>381</v>
      </c>
      <c r="F39" s="64"/>
      <c r="G39" s="33"/>
      <c r="H39" s="33"/>
      <c r="I39" s="35"/>
      <c r="J39" s="34" t="s">
        <v>44</v>
      </c>
      <c r="K39" s="35" t="s">
        <v>275</v>
      </c>
      <c r="L39" s="58" t="s">
        <v>290</v>
      </c>
      <c r="M39" s="35">
        <v>0</v>
      </c>
      <c r="N39" s="28">
        <f t="shared" si="0"/>
        <v>0</v>
      </c>
      <c r="O39" s="28">
        <f t="shared" si="1"/>
        <v>0</v>
      </c>
      <c r="P39" s="35" t="str">
        <f t="shared" si="2"/>
        <v>участник</v>
      </c>
      <c r="Q39" s="34" t="s">
        <v>297</v>
      </c>
      <c r="R39" s="34" t="s">
        <v>44</v>
      </c>
    </row>
    <row r="40" spans="1:18" x14ac:dyDescent="0.25">
      <c r="A40" s="9">
        <v>17</v>
      </c>
      <c r="B40" s="40" t="s">
        <v>12</v>
      </c>
      <c r="C40" s="31" t="s">
        <v>395</v>
      </c>
      <c r="D40" s="31" t="s">
        <v>401</v>
      </c>
      <c r="E40" s="31" t="s">
        <v>393</v>
      </c>
      <c r="F40" s="64"/>
      <c r="G40" s="33"/>
      <c r="H40" s="33"/>
      <c r="I40" s="35"/>
      <c r="J40" s="34" t="s">
        <v>44</v>
      </c>
      <c r="K40" s="35" t="s">
        <v>291</v>
      </c>
      <c r="L40" s="58" t="s">
        <v>293</v>
      </c>
      <c r="M40" s="35">
        <v>0</v>
      </c>
      <c r="N40" s="28">
        <f t="shared" si="0"/>
        <v>0</v>
      </c>
      <c r="O40" s="28">
        <f t="shared" si="1"/>
        <v>0</v>
      </c>
      <c r="P40" s="35" t="str">
        <f t="shared" si="2"/>
        <v>участник</v>
      </c>
      <c r="Q40" s="34" t="s">
        <v>298</v>
      </c>
      <c r="R40" s="34" t="s">
        <v>44</v>
      </c>
    </row>
    <row r="41" spans="1:18" x14ac:dyDescent="0.25">
      <c r="A41" s="9">
        <v>22</v>
      </c>
      <c r="B41" s="40" t="s">
        <v>12</v>
      </c>
      <c r="C41" s="31" t="s">
        <v>381</v>
      </c>
      <c r="D41" s="31" t="s">
        <v>386</v>
      </c>
      <c r="E41" s="31" t="s">
        <v>396</v>
      </c>
      <c r="F41" s="64"/>
      <c r="G41" s="33"/>
      <c r="H41" s="33"/>
      <c r="I41" s="35"/>
      <c r="J41" s="34" t="s">
        <v>44</v>
      </c>
      <c r="K41" s="35" t="s">
        <v>346</v>
      </c>
      <c r="L41" s="47" t="s">
        <v>348</v>
      </c>
      <c r="M41" s="35">
        <v>0</v>
      </c>
      <c r="N41" s="28">
        <f t="shared" si="0"/>
        <v>0</v>
      </c>
      <c r="O41" s="28">
        <f t="shared" si="1"/>
        <v>0</v>
      </c>
      <c r="P41" s="35" t="str">
        <f t="shared" si="2"/>
        <v>участник</v>
      </c>
      <c r="Q41" s="34" t="s">
        <v>368</v>
      </c>
      <c r="R41" s="34" t="s">
        <v>44</v>
      </c>
    </row>
    <row r="42" spans="1:18" x14ac:dyDescent="0.25">
      <c r="A42" s="9">
        <v>23</v>
      </c>
      <c r="B42" s="40" t="s">
        <v>12</v>
      </c>
      <c r="C42" s="31" t="s">
        <v>381</v>
      </c>
      <c r="D42" s="31" t="s">
        <v>383</v>
      </c>
      <c r="E42" s="31" t="s">
        <v>383</v>
      </c>
      <c r="F42" s="64"/>
      <c r="G42" s="33"/>
      <c r="H42" s="33"/>
      <c r="I42" s="35"/>
      <c r="J42" s="34" t="s">
        <v>44</v>
      </c>
      <c r="K42" s="35" t="s">
        <v>346</v>
      </c>
      <c r="L42" s="47" t="s">
        <v>349</v>
      </c>
      <c r="M42" s="35">
        <v>0</v>
      </c>
      <c r="N42" s="28">
        <f t="shared" si="0"/>
        <v>0</v>
      </c>
      <c r="O42" s="28">
        <f t="shared" si="1"/>
        <v>0</v>
      </c>
      <c r="P42" s="35" t="str">
        <f t="shared" si="2"/>
        <v>участник</v>
      </c>
      <c r="Q42" s="34" t="s">
        <v>368</v>
      </c>
      <c r="R42" s="34" t="s">
        <v>44</v>
      </c>
    </row>
    <row r="43" spans="1:18" x14ac:dyDescent="0.25">
      <c r="A43" s="9">
        <v>25</v>
      </c>
      <c r="B43" s="40" t="s">
        <v>12</v>
      </c>
      <c r="C43" s="31" t="s">
        <v>384</v>
      </c>
      <c r="D43" s="31" t="s">
        <v>381</v>
      </c>
      <c r="E43" s="31" t="s">
        <v>394</v>
      </c>
      <c r="F43" s="64"/>
      <c r="G43" s="33"/>
      <c r="H43" s="33"/>
      <c r="I43" s="35"/>
      <c r="J43" s="34" t="s">
        <v>44</v>
      </c>
      <c r="K43" s="35" t="s">
        <v>346</v>
      </c>
      <c r="L43" s="47" t="s">
        <v>351</v>
      </c>
      <c r="M43" s="35">
        <v>0</v>
      </c>
      <c r="N43" s="28">
        <f t="shared" ref="N43:N74" si="3">IF(M43="","",M43/$E$9)</f>
        <v>0</v>
      </c>
      <c r="O43" s="28">
        <f t="shared" ref="O43:O60" si="4">IF(M43="","",M43/$K$9)</f>
        <v>0</v>
      </c>
      <c r="P43" s="35" t="str">
        <f t="shared" si="2"/>
        <v>участник</v>
      </c>
      <c r="Q43" s="34" t="s">
        <v>368</v>
      </c>
      <c r="R43" s="34" t="s">
        <v>44</v>
      </c>
    </row>
    <row r="44" spans="1:18" x14ac:dyDescent="0.25">
      <c r="A44" s="9">
        <v>26</v>
      </c>
      <c r="B44" s="40" t="s">
        <v>12</v>
      </c>
      <c r="C44" s="31" t="s">
        <v>393</v>
      </c>
      <c r="D44" s="31" t="s">
        <v>399</v>
      </c>
      <c r="E44" s="31" t="s">
        <v>386</v>
      </c>
      <c r="F44" s="64"/>
      <c r="G44" s="33"/>
      <c r="H44" s="33"/>
      <c r="I44" s="35"/>
      <c r="J44" s="34" t="s">
        <v>44</v>
      </c>
      <c r="K44" s="35" t="s">
        <v>346</v>
      </c>
      <c r="L44" s="47" t="s">
        <v>352</v>
      </c>
      <c r="M44" s="35">
        <v>0</v>
      </c>
      <c r="N44" s="28">
        <f t="shared" si="3"/>
        <v>0</v>
      </c>
      <c r="O44" s="28">
        <f t="shared" si="4"/>
        <v>0</v>
      </c>
      <c r="P44" s="35" t="str">
        <f t="shared" si="2"/>
        <v>участник</v>
      </c>
      <c r="Q44" s="34" t="s">
        <v>368</v>
      </c>
      <c r="R44" s="34" t="s">
        <v>44</v>
      </c>
    </row>
    <row r="45" spans="1:18" x14ac:dyDescent="0.25">
      <c r="A45" s="9">
        <v>27</v>
      </c>
      <c r="B45" s="40" t="s">
        <v>12</v>
      </c>
      <c r="C45" s="31" t="s">
        <v>389</v>
      </c>
      <c r="D45" s="31" t="s">
        <v>383</v>
      </c>
      <c r="E45" s="31" t="s">
        <v>385</v>
      </c>
      <c r="F45" s="64"/>
      <c r="G45" s="33"/>
      <c r="H45" s="33"/>
      <c r="I45" s="35"/>
      <c r="J45" s="34" t="s">
        <v>44</v>
      </c>
      <c r="K45" s="35" t="s">
        <v>346</v>
      </c>
      <c r="L45" s="47" t="s">
        <v>353</v>
      </c>
      <c r="M45" s="35">
        <v>0</v>
      </c>
      <c r="N45" s="28">
        <f t="shared" si="3"/>
        <v>0</v>
      </c>
      <c r="O45" s="28">
        <f t="shared" si="4"/>
        <v>0</v>
      </c>
      <c r="P45" s="35" t="str">
        <f t="shared" si="2"/>
        <v>участник</v>
      </c>
      <c r="Q45" s="34" t="s">
        <v>368</v>
      </c>
      <c r="R45" s="34" t="s">
        <v>44</v>
      </c>
    </row>
    <row r="46" spans="1:18" x14ac:dyDescent="0.25">
      <c r="A46" s="9">
        <v>28</v>
      </c>
      <c r="B46" s="40" t="s">
        <v>12</v>
      </c>
      <c r="C46" s="31" t="s">
        <v>396</v>
      </c>
      <c r="D46" s="31" t="s">
        <v>393</v>
      </c>
      <c r="E46" s="31" t="s">
        <v>383</v>
      </c>
      <c r="F46" s="64"/>
      <c r="G46" s="33"/>
      <c r="H46" s="33"/>
      <c r="I46" s="35"/>
      <c r="J46" s="34" t="s">
        <v>44</v>
      </c>
      <c r="K46" s="35" t="s">
        <v>346</v>
      </c>
      <c r="L46" s="47" t="s">
        <v>354</v>
      </c>
      <c r="M46" s="35">
        <v>0</v>
      </c>
      <c r="N46" s="28">
        <f t="shared" si="3"/>
        <v>0</v>
      </c>
      <c r="O46" s="28">
        <f t="shared" si="4"/>
        <v>0</v>
      </c>
      <c r="P46" s="35" t="str">
        <f t="shared" si="2"/>
        <v>участник</v>
      </c>
      <c r="Q46" s="34" t="s">
        <v>368</v>
      </c>
      <c r="R46" s="34" t="s">
        <v>44</v>
      </c>
    </row>
    <row r="47" spans="1:18" x14ac:dyDescent="0.25">
      <c r="A47" s="9">
        <v>29</v>
      </c>
      <c r="B47" s="40" t="s">
        <v>12</v>
      </c>
      <c r="C47" s="31" t="s">
        <v>382</v>
      </c>
      <c r="D47" s="31" t="s">
        <v>381</v>
      </c>
      <c r="E47" s="31" t="s">
        <v>390</v>
      </c>
      <c r="F47" s="64"/>
      <c r="G47" s="33"/>
      <c r="H47" s="33"/>
      <c r="I47" s="35"/>
      <c r="J47" s="34" t="s">
        <v>44</v>
      </c>
      <c r="K47" s="35" t="s">
        <v>346</v>
      </c>
      <c r="L47" s="47" t="s">
        <v>355</v>
      </c>
      <c r="M47" s="35">
        <v>0</v>
      </c>
      <c r="N47" s="28">
        <f t="shared" si="3"/>
        <v>0</v>
      </c>
      <c r="O47" s="28">
        <f t="shared" si="4"/>
        <v>0</v>
      </c>
      <c r="P47" s="35" t="str">
        <f t="shared" si="2"/>
        <v>участник</v>
      </c>
      <c r="Q47" s="34" t="s">
        <v>368</v>
      </c>
      <c r="R47" s="34" t="s">
        <v>44</v>
      </c>
    </row>
    <row r="48" spans="1:18" x14ac:dyDescent="0.25">
      <c r="A48" s="9">
        <v>32</v>
      </c>
      <c r="B48" s="40" t="s">
        <v>12</v>
      </c>
      <c r="C48" s="31" t="s">
        <v>382</v>
      </c>
      <c r="D48" s="31" t="s">
        <v>399</v>
      </c>
      <c r="E48" s="31" t="s">
        <v>381</v>
      </c>
      <c r="F48" s="64"/>
      <c r="G48" s="33"/>
      <c r="H48" s="33"/>
      <c r="I48" s="35"/>
      <c r="J48" s="34" t="s">
        <v>44</v>
      </c>
      <c r="K48" s="35" t="s">
        <v>346</v>
      </c>
      <c r="L48" s="47" t="s">
        <v>358</v>
      </c>
      <c r="M48" s="35">
        <v>0</v>
      </c>
      <c r="N48" s="28">
        <f t="shared" si="3"/>
        <v>0</v>
      </c>
      <c r="O48" s="28">
        <f t="shared" si="4"/>
        <v>0</v>
      </c>
      <c r="P48" s="35" t="str">
        <f t="shared" si="2"/>
        <v>участник</v>
      </c>
      <c r="Q48" s="34" t="s">
        <v>368</v>
      </c>
      <c r="R48" s="34" t="s">
        <v>44</v>
      </c>
    </row>
    <row r="49" spans="1:19" x14ac:dyDescent="0.25">
      <c r="A49" s="9">
        <v>34</v>
      </c>
      <c r="B49" s="40" t="s">
        <v>12</v>
      </c>
      <c r="C49" s="31" t="s">
        <v>395</v>
      </c>
      <c r="D49" s="31" t="s">
        <v>394</v>
      </c>
      <c r="E49" s="31" t="s">
        <v>392</v>
      </c>
      <c r="F49" s="64"/>
      <c r="G49" s="33"/>
      <c r="H49" s="33"/>
      <c r="I49" s="35"/>
      <c r="J49" s="34" t="s">
        <v>44</v>
      </c>
      <c r="K49" s="35" t="s">
        <v>346</v>
      </c>
      <c r="L49" s="47" t="s">
        <v>360</v>
      </c>
      <c r="M49" s="35">
        <v>0</v>
      </c>
      <c r="N49" s="28">
        <f t="shared" si="3"/>
        <v>0</v>
      </c>
      <c r="O49" s="28">
        <f t="shared" si="4"/>
        <v>0</v>
      </c>
      <c r="P49" s="35" t="str">
        <f t="shared" si="2"/>
        <v>участник</v>
      </c>
      <c r="Q49" s="34" t="s">
        <v>368</v>
      </c>
      <c r="R49" s="34" t="s">
        <v>44</v>
      </c>
    </row>
    <row r="50" spans="1:19" x14ac:dyDescent="0.25">
      <c r="A50" s="9">
        <v>35</v>
      </c>
      <c r="B50" s="40" t="s">
        <v>12</v>
      </c>
      <c r="C50" s="31" t="s">
        <v>391</v>
      </c>
      <c r="D50" s="31" t="s">
        <v>393</v>
      </c>
      <c r="E50" s="31" t="s">
        <v>381</v>
      </c>
      <c r="F50" s="64"/>
      <c r="G50" s="33"/>
      <c r="H50" s="33"/>
      <c r="I50" s="35"/>
      <c r="J50" s="34" t="s">
        <v>44</v>
      </c>
      <c r="K50" s="35" t="s">
        <v>346</v>
      </c>
      <c r="L50" s="47" t="s">
        <v>361</v>
      </c>
      <c r="M50" s="35">
        <v>0</v>
      </c>
      <c r="N50" s="28">
        <f t="shared" si="3"/>
        <v>0</v>
      </c>
      <c r="O50" s="28">
        <f t="shared" si="4"/>
        <v>0</v>
      </c>
      <c r="P50" s="35" t="str">
        <f t="shared" si="2"/>
        <v>участник</v>
      </c>
      <c r="Q50" s="34" t="s">
        <v>368</v>
      </c>
      <c r="R50" s="34" t="s">
        <v>44</v>
      </c>
    </row>
    <row r="51" spans="1:19" x14ac:dyDescent="0.25">
      <c r="A51" s="9">
        <v>36</v>
      </c>
      <c r="B51" s="40" t="s">
        <v>12</v>
      </c>
      <c r="C51" s="31" t="s">
        <v>386</v>
      </c>
      <c r="D51" s="31" t="s">
        <v>402</v>
      </c>
      <c r="E51" s="31" t="s">
        <v>383</v>
      </c>
      <c r="F51" s="64"/>
      <c r="G51" s="33"/>
      <c r="H51" s="33"/>
      <c r="I51" s="35"/>
      <c r="J51" s="34" t="s">
        <v>44</v>
      </c>
      <c r="K51" s="35" t="s">
        <v>346</v>
      </c>
      <c r="L51" s="47" t="s">
        <v>362</v>
      </c>
      <c r="M51" s="35">
        <v>0</v>
      </c>
      <c r="N51" s="28">
        <f t="shared" si="3"/>
        <v>0</v>
      </c>
      <c r="O51" s="28">
        <f t="shared" si="4"/>
        <v>0</v>
      </c>
      <c r="P51" s="35" t="str">
        <f t="shared" si="2"/>
        <v>участник</v>
      </c>
      <c r="Q51" s="34" t="s">
        <v>368</v>
      </c>
      <c r="R51" s="34" t="s">
        <v>44</v>
      </c>
    </row>
    <row r="52" spans="1:19" x14ac:dyDescent="0.25">
      <c r="A52" s="9">
        <v>37</v>
      </c>
      <c r="B52" s="40" t="s">
        <v>12</v>
      </c>
      <c r="C52" s="31" t="s">
        <v>392</v>
      </c>
      <c r="D52" s="31" t="s">
        <v>388</v>
      </c>
      <c r="E52" s="31" t="s">
        <v>390</v>
      </c>
      <c r="F52" s="64"/>
      <c r="G52" s="33"/>
      <c r="H52" s="33"/>
      <c r="I52" s="35"/>
      <c r="J52" s="34" t="s">
        <v>44</v>
      </c>
      <c r="K52" s="35" t="s">
        <v>346</v>
      </c>
      <c r="L52" s="47" t="s">
        <v>363</v>
      </c>
      <c r="M52" s="35">
        <v>0</v>
      </c>
      <c r="N52" s="28">
        <f t="shared" si="3"/>
        <v>0</v>
      </c>
      <c r="O52" s="28">
        <f t="shared" si="4"/>
        <v>0</v>
      </c>
      <c r="P52" s="35" t="str">
        <f t="shared" si="2"/>
        <v>участник</v>
      </c>
      <c r="Q52" s="34" t="s">
        <v>368</v>
      </c>
      <c r="R52" s="34" t="s">
        <v>44</v>
      </c>
      <c r="S52" s="29"/>
    </row>
    <row r="53" spans="1:19" x14ac:dyDescent="0.25">
      <c r="A53" s="9">
        <v>38</v>
      </c>
      <c r="B53" s="40" t="s">
        <v>12</v>
      </c>
      <c r="C53" s="31" t="s">
        <v>380</v>
      </c>
      <c r="D53" s="31" t="s">
        <v>388</v>
      </c>
      <c r="E53" s="31" t="s">
        <v>396</v>
      </c>
      <c r="F53" s="64"/>
      <c r="G53" s="33"/>
      <c r="H53" s="33"/>
      <c r="I53" s="35"/>
      <c r="J53" s="34" t="s">
        <v>44</v>
      </c>
      <c r="K53" s="35" t="s">
        <v>346</v>
      </c>
      <c r="L53" s="47" t="s">
        <v>364</v>
      </c>
      <c r="M53" s="35">
        <v>0</v>
      </c>
      <c r="N53" s="28">
        <f t="shared" si="3"/>
        <v>0</v>
      </c>
      <c r="O53" s="28">
        <f t="shared" si="4"/>
        <v>0</v>
      </c>
      <c r="P53" s="35" t="str">
        <f t="shared" si="2"/>
        <v>участник</v>
      </c>
      <c r="Q53" s="34" t="s">
        <v>368</v>
      </c>
      <c r="R53" s="34" t="s">
        <v>44</v>
      </c>
      <c r="S53" s="29"/>
    </row>
    <row r="54" spans="1:19" x14ac:dyDescent="0.25">
      <c r="A54" s="9">
        <v>40</v>
      </c>
      <c r="B54" s="40" t="s">
        <v>12</v>
      </c>
      <c r="C54" s="31" t="s">
        <v>397</v>
      </c>
      <c r="D54" s="31" t="s">
        <v>382</v>
      </c>
      <c r="E54" s="31" t="s">
        <v>397</v>
      </c>
      <c r="F54" s="64"/>
      <c r="G54" s="33"/>
      <c r="H54" s="33"/>
      <c r="I54" s="35"/>
      <c r="J54" s="34" t="s">
        <v>44</v>
      </c>
      <c r="K54" s="35" t="s">
        <v>346</v>
      </c>
      <c r="L54" s="47" t="s">
        <v>366</v>
      </c>
      <c r="M54" s="35">
        <v>0</v>
      </c>
      <c r="N54" s="28">
        <f t="shared" si="3"/>
        <v>0</v>
      </c>
      <c r="O54" s="28">
        <f t="shared" si="4"/>
        <v>0</v>
      </c>
      <c r="P54" s="35" t="str">
        <f t="shared" si="2"/>
        <v>участник</v>
      </c>
      <c r="Q54" s="34" t="s">
        <v>368</v>
      </c>
      <c r="R54" s="34" t="s">
        <v>44</v>
      </c>
      <c r="S54" s="29"/>
    </row>
    <row r="55" spans="1:19" x14ac:dyDescent="0.25">
      <c r="A55" s="9">
        <v>41</v>
      </c>
      <c r="B55" s="40" t="s">
        <v>12</v>
      </c>
      <c r="C55" s="31" t="s">
        <v>397</v>
      </c>
      <c r="D55" s="31" t="s">
        <v>397</v>
      </c>
      <c r="E55" s="31" t="s">
        <v>395</v>
      </c>
      <c r="F55" s="64"/>
      <c r="G55" s="33"/>
      <c r="H55" s="33"/>
      <c r="I55" s="35"/>
      <c r="J55" s="34" t="s">
        <v>44</v>
      </c>
      <c r="K55" s="35" t="s">
        <v>346</v>
      </c>
      <c r="L55" s="47" t="s">
        <v>367</v>
      </c>
      <c r="M55" s="35">
        <v>0</v>
      </c>
      <c r="N55" s="28">
        <f t="shared" si="3"/>
        <v>0</v>
      </c>
      <c r="O55" s="28">
        <f t="shared" si="4"/>
        <v>0</v>
      </c>
      <c r="P55" s="35" t="str">
        <f t="shared" si="2"/>
        <v>участник</v>
      </c>
      <c r="Q55" s="34" t="s">
        <v>368</v>
      </c>
      <c r="R55" s="34" t="s">
        <v>44</v>
      </c>
      <c r="S55" s="29"/>
    </row>
    <row r="56" spans="1:19" x14ac:dyDescent="0.25">
      <c r="A56" s="9">
        <v>43</v>
      </c>
      <c r="B56" s="40" t="s">
        <v>12</v>
      </c>
      <c r="C56" s="31" t="s">
        <v>384</v>
      </c>
      <c r="D56" s="31" t="s">
        <v>381</v>
      </c>
      <c r="E56" s="31" t="s">
        <v>381</v>
      </c>
      <c r="F56" s="64"/>
      <c r="G56" s="33"/>
      <c r="H56" s="93"/>
      <c r="I56" s="35"/>
      <c r="J56" s="34" t="s">
        <v>44</v>
      </c>
      <c r="K56" s="35" t="s">
        <v>369</v>
      </c>
      <c r="L56" s="33" t="s">
        <v>371</v>
      </c>
      <c r="M56" s="35">
        <v>0</v>
      </c>
      <c r="N56" s="28">
        <f t="shared" si="3"/>
        <v>0</v>
      </c>
      <c r="O56" s="28">
        <f t="shared" si="4"/>
        <v>0</v>
      </c>
      <c r="P56" s="35" t="str">
        <f t="shared" si="2"/>
        <v>участник</v>
      </c>
      <c r="Q56" s="34" t="s">
        <v>377</v>
      </c>
      <c r="R56" s="34" t="s">
        <v>44</v>
      </c>
      <c r="S56" s="29"/>
    </row>
    <row r="57" spans="1:19" x14ac:dyDescent="0.25">
      <c r="A57" s="9">
        <v>44</v>
      </c>
      <c r="B57" s="40" t="s">
        <v>12</v>
      </c>
      <c r="C57" s="31" t="s">
        <v>397</v>
      </c>
      <c r="D57" s="31" t="s">
        <v>394</v>
      </c>
      <c r="E57" s="31" t="s">
        <v>381</v>
      </c>
      <c r="F57" s="78"/>
      <c r="G57" s="33"/>
      <c r="H57" s="93"/>
      <c r="I57" s="35"/>
      <c r="J57" s="34" t="s">
        <v>44</v>
      </c>
      <c r="K57" s="35" t="s">
        <v>369</v>
      </c>
      <c r="L57" s="33" t="s">
        <v>372</v>
      </c>
      <c r="M57" s="35">
        <v>0</v>
      </c>
      <c r="N57" s="28">
        <f t="shared" si="3"/>
        <v>0</v>
      </c>
      <c r="O57" s="28">
        <f t="shared" si="4"/>
        <v>0</v>
      </c>
      <c r="P57" s="35" t="str">
        <f t="shared" si="2"/>
        <v>участник</v>
      </c>
      <c r="Q57" s="34" t="s">
        <v>377</v>
      </c>
      <c r="R57" s="34" t="s">
        <v>44</v>
      </c>
      <c r="S57" s="29"/>
    </row>
    <row r="58" spans="1:19" x14ac:dyDescent="0.25">
      <c r="A58" s="9">
        <v>45</v>
      </c>
      <c r="B58" s="40" t="s">
        <v>12</v>
      </c>
      <c r="C58" s="31" t="s">
        <v>384</v>
      </c>
      <c r="D58" s="31" t="s">
        <v>394</v>
      </c>
      <c r="E58" s="31" t="s">
        <v>394</v>
      </c>
      <c r="F58" s="64"/>
      <c r="G58" s="33"/>
      <c r="H58" s="93"/>
      <c r="I58" s="35"/>
      <c r="J58" s="34" t="s">
        <v>44</v>
      </c>
      <c r="K58" s="35" t="s">
        <v>369</v>
      </c>
      <c r="L58" s="33" t="s">
        <v>373</v>
      </c>
      <c r="M58" s="35">
        <v>0</v>
      </c>
      <c r="N58" s="28">
        <f t="shared" si="3"/>
        <v>0</v>
      </c>
      <c r="O58" s="28">
        <f t="shared" si="4"/>
        <v>0</v>
      </c>
      <c r="P58" s="35" t="str">
        <f t="shared" si="2"/>
        <v>участник</v>
      </c>
      <c r="Q58" s="34" t="s">
        <v>377</v>
      </c>
      <c r="R58" s="34" t="s">
        <v>44</v>
      </c>
      <c r="S58" s="29"/>
    </row>
    <row r="59" spans="1:19" x14ac:dyDescent="0.25">
      <c r="A59" s="9">
        <v>49</v>
      </c>
      <c r="B59" s="40"/>
      <c r="C59" s="31"/>
      <c r="D59" s="31"/>
      <c r="E59" s="31"/>
      <c r="F59" s="32"/>
      <c r="G59" s="35"/>
      <c r="H59" s="35"/>
      <c r="I59" s="34"/>
      <c r="J59" s="34"/>
      <c r="K59" s="35"/>
      <c r="L59" s="33"/>
      <c r="M59" s="35"/>
      <c r="N59" s="28" t="str">
        <f t="shared" si="3"/>
        <v/>
      </c>
      <c r="O59" s="28" t="str">
        <f t="shared" si="4"/>
        <v/>
      </c>
      <c r="P59" s="35" t="str">
        <f t="shared" si="2"/>
        <v/>
      </c>
      <c r="Q59" s="34"/>
      <c r="R59" s="34"/>
    </row>
    <row r="60" spans="1:19" x14ac:dyDescent="0.25">
      <c r="A60" s="9">
        <v>50</v>
      </c>
      <c r="B60" s="40"/>
      <c r="C60" s="31"/>
      <c r="D60" s="31"/>
      <c r="E60" s="31"/>
      <c r="F60" s="32"/>
      <c r="G60" s="33"/>
      <c r="H60" s="33"/>
      <c r="I60" s="34"/>
      <c r="J60" s="34"/>
      <c r="K60" s="35"/>
      <c r="L60" s="33"/>
      <c r="M60" s="35"/>
      <c r="N60" s="28" t="str">
        <f t="shared" si="3"/>
        <v/>
      </c>
      <c r="O60" s="28" t="str">
        <f t="shared" si="4"/>
        <v/>
      </c>
      <c r="P60" s="35" t="str">
        <f t="shared" si="2"/>
        <v/>
      </c>
      <c r="Q60" s="34"/>
      <c r="R60" s="34"/>
    </row>
    <row r="62" spans="1:19" x14ac:dyDescent="0.25">
      <c r="B62" s="30" t="s">
        <v>23</v>
      </c>
    </row>
  </sheetData>
  <protectedRanges>
    <protectedRange sqref="N31:N60" name="Диапазон1_3_1"/>
    <protectedRange sqref="O31:O60" name="Диапазон1_1_1_1"/>
    <protectedRange sqref="P31:P60" name="Диапазон1_2_1_1_1"/>
    <protectedRange sqref="N11:N30" name="Диапазон1_3_1_2"/>
    <protectedRange sqref="O11:O30" name="Диапазон1_1_1_1_2"/>
    <protectedRange sqref="P11:P30" name="Диапазон1_2_1_1_1_2"/>
  </protectedRanges>
  <autoFilter ref="A10:R10" xr:uid="{00000000-0009-0000-0000-000001000000}">
    <sortState xmlns:xlrd2="http://schemas.microsoft.com/office/spreadsheetml/2017/richdata2" ref="A11:R60">
      <sortCondition descending="1" ref="M10"/>
    </sortState>
  </autoFilter>
  <mergeCells count="3">
    <mergeCell ref="A1:R1"/>
    <mergeCell ref="C2:P2"/>
    <mergeCell ref="C9:D9"/>
  </mergeCells>
  <conditionalFormatting sqref="C4:C5">
    <cfRule type="expression" dxfId="23" priority="3" stopIfTrue="1">
      <formula>ISBLANK(C4)</formula>
    </cfRule>
  </conditionalFormatting>
  <conditionalFormatting sqref="C8">
    <cfRule type="expression" dxfId="22" priority="2" stopIfTrue="1">
      <formula>ISBLANK(C8)</formula>
    </cfRule>
  </conditionalFormatting>
  <conditionalFormatting sqref="E9">
    <cfRule type="expression" dxfId="21" priority="1" stopIfTrue="1">
      <formula>ISBLANK(E9)</formula>
    </cfRule>
  </conditionalFormatting>
  <dataValidations count="1">
    <dataValidation allowBlank="1" showInputMessage="1" showErrorMessage="1" sqref="C4:C8 A4:A8 E9 F4:F8 E6:E7 B10:F10 C11:F11 C52:F52" xr:uid="{00000000-0002-0000-0100-000000000000}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79"/>
  <sheetViews>
    <sheetView zoomScaleNormal="100" workbookViewId="0">
      <selection activeCell="I11" sqref="I11:I7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18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32.25" customHeight="1" x14ac:dyDescent="0.25">
      <c r="B2" s="11"/>
      <c r="C2" s="114" t="s">
        <v>208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50</v>
      </c>
    </row>
    <row r="3" spans="1:18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8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1</v>
      </c>
    </row>
    <row r="5" spans="1:18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5</v>
      </c>
    </row>
    <row r="6" spans="1:18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44</v>
      </c>
    </row>
    <row r="7" spans="1:18" x14ac:dyDescent="0.25">
      <c r="A7" s="15" t="s">
        <v>5</v>
      </c>
      <c r="B7" s="15"/>
      <c r="C7" s="15">
        <v>5</v>
      </c>
      <c r="P7" s="19"/>
      <c r="Q7" s="17" t="s">
        <v>25</v>
      </c>
      <c r="R7" s="20">
        <v>0.45</v>
      </c>
    </row>
    <row r="8" spans="1:18" x14ac:dyDescent="0.25">
      <c r="A8" s="15" t="s">
        <v>7</v>
      </c>
      <c r="B8" s="15"/>
      <c r="C8" s="39" t="s">
        <v>209</v>
      </c>
      <c r="M8" s="41"/>
      <c r="Q8" s="21" t="s">
        <v>31</v>
      </c>
      <c r="R8" s="20">
        <f>(R4+R5)/R2</f>
        <v>0.12</v>
      </c>
    </row>
    <row r="9" spans="1:18" x14ac:dyDescent="0.25">
      <c r="C9" s="115" t="s">
        <v>24</v>
      </c>
      <c r="D9" s="115"/>
      <c r="E9" s="14">
        <v>56</v>
      </c>
      <c r="G9" s="17" t="s">
        <v>43</v>
      </c>
      <c r="H9" s="44">
        <f>E9/2</f>
        <v>28</v>
      </c>
      <c r="J9" s="22" t="s">
        <v>13</v>
      </c>
      <c r="K9" s="23">
        <f>MAX(M11:M60)</f>
        <v>35</v>
      </c>
      <c r="L9" s="24" t="str">
        <f>IF(K9*100/E9&gt;=50,"победитель","участник")</f>
        <v>победитель</v>
      </c>
      <c r="M9" s="41"/>
      <c r="P9" s="25">
        <f>R8-45%</f>
        <v>-0.33</v>
      </c>
      <c r="Q9" s="17" t="s">
        <v>26</v>
      </c>
      <c r="R9" s="26">
        <f>IF((R2*P9)&gt;0,(R2*P9),0)</f>
        <v>0</v>
      </c>
    </row>
    <row r="10" spans="1:18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8" s="29" customFormat="1" ht="12.95" customHeight="1" x14ac:dyDescent="0.25">
      <c r="A11" s="50">
        <v>62</v>
      </c>
      <c r="B11" s="50" t="s">
        <v>12</v>
      </c>
      <c r="C11" s="50" t="s">
        <v>388</v>
      </c>
      <c r="D11" s="50" t="s">
        <v>393</v>
      </c>
      <c r="E11" s="50" t="s">
        <v>381</v>
      </c>
      <c r="F11" s="65"/>
      <c r="G11" s="55"/>
      <c r="H11" s="55"/>
      <c r="I11" s="55"/>
      <c r="J11" s="50" t="s">
        <v>167</v>
      </c>
      <c r="K11" s="55" t="s">
        <v>299</v>
      </c>
      <c r="L11" s="50" t="s">
        <v>302</v>
      </c>
      <c r="M11" s="55">
        <v>35</v>
      </c>
      <c r="N11" s="96">
        <f t="shared" ref="N11:N24" si="0">IF(M11="","",M11/$E$9)</f>
        <v>0.625</v>
      </c>
      <c r="O11" s="96">
        <f t="shared" ref="O11:O25" si="1">IF(M11="","",M11/$K$9)</f>
        <v>1</v>
      </c>
      <c r="P11" s="55" t="str">
        <f>IF(M11="","",IF($K$9=M11,$L$9,IF(M11&gt;=$H$9,"призер","участник")))</f>
        <v>победитель</v>
      </c>
      <c r="Q11" s="50" t="s">
        <v>300</v>
      </c>
      <c r="R11" s="34" t="s">
        <v>44</v>
      </c>
    </row>
    <row r="12" spans="1:18" s="29" customFormat="1" ht="12.95" customHeight="1" x14ac:dyDescent="0.2">
      <c r="A12" s="9">
        <v>1</v>
      </c>
      <c r="B12" s="40" t="s">
        <v>12</v>
      </c>
      <c r="C12" s="31" t="s">
        <v>384</v>
      </c>
      <c r="D12" s="31" t="s">
        <v>381</v>
      </c>
      <c r="E12" s="31" t="s">
        <v>381</v>
      </c>
      <c r="F12" s="32"/>
      <c r="G12" s="33"/>
      <c r="H12" s="33"/>
      <c r="I12" s="35"/>
      <c r="J12" s="34" t="s">
        <v>167</v>
      </c>
      <c r="K12" s="35" t="s">
        <v>210</v>
      </c>
      <c r="L12" s="47" t="s">
        <v>211</v>
      </c>
      <c r="M12" s="35">
        <v>28</v>
      </c>
      <c r="N12" s="28">
        <f t="shared" si="0"/>
        <v>0.5</v>
      </c>
      <c r="O12" s="28">
        <f t="shared" si="1"/>
        <v>0.8</v>
      </c>
      <c r="P12" s="35" t="str">
        <f>IF(M12="","",IF($K$9=M12,$L$9,IF(M12&gt;=$H$9,"призер","участник")))</f>
        <v>призер</v>
      </c>
      <c r="Q12" s="34" t="s">
        <v>83</v>
      </c>
      <c r="R12" s="34" t="s">
        <v>44</v>
      </c>
    </row>
    <row r="13" spans="1:18" x14ac:dyDescent="0.25">
      <c r="A13" s="9">
        <v>2</v>
      </c>
      <c r="B13" s="40" t="s">
        <v>12</v>
      </c>
      <c r="C13" s="31" t="s">
        <v>382</v>
      </c>
      <c r="D13" s="31" t="s">
        <v>382</v>
      </c>
      <c r="E13" s="31" t="s">
        <v>382</v>
      </c>
      <c r="F13" s="32"/>
      <c r="G13" s="33"/>
      <c r="H13" s="33"/>
      <c r="I13" s="35"/>
      <c r="J13" s="34" t="s">
        <v>167</v>
      </c>
      <c r="K13" s="35" t="s">
        <v>210</v>
      </c>
      <c r="L13" s="47" t="s">
        <v>212</v>
      </c>
      <c r="M13" s="35">
        <v>28</v>
      </c>
      <c r="N13" s="28">
        <f t="shared" si="0"/>
        <v>0.5</v>
      </c>
      <c r="O13" s="28">
        <f t="shared" si="1"/>
        <v>0.8</v>
      </c>
      <c r="P13" s="35" t="str">
        <f>IF(M13="","",IF($K$9=M13,$L$9,IF(M13&gt;=$H$9,"призер","участник")))</f>
        <v>призер</v>
      </c>
      <c r="Q13" s="34" t="s">
        <v>83</v>
      </c>
      <c r="R13" s="34" t="s">
        <v>44</v>
      </c>
    </row>
    <row r="14" spans="1:18" x14ac:dyDescent="0.25">
      <c r="A14" s="9">
        <v>3</v>
      </c>
      <c r="B14" s="40" t="s">
        <v>12</v>
      </c>
      <c r="C14" s="31" t="s">
        <v>387</v>
      </c>
      <c r="D14" s="31" t="s">
        <v>391</v>
      </c>
      <c r="E14" s="31" t="s">
        <v>396</v>
      </c>
      <c r="F14" s="32"/>
      <c r="G14" s="33"/>
      <c r="H14" s="33"/>
      <c r="I14" s="35"/>
      <c r="J14" s="34" t="s">
        <v>167</v>
      </c>
      <c r="K14" s="35" t="s">
        <v>210</v>
      </c>
      <c r="L14" s="47" t="s">
        <v>213</v>
      </c>
      <c r="M14" s="35">
        <v>28</v>
      </c>
      <c r="N14" s="28">
        <f t="shared" si="0"/>
        <v>0.5</v>
      </c>
      <c r="O14" s="28">
        <f t="shared" si="1"/>
        <v>0.8</v>
      </c>
      <c r="P14" s="35" t="str">
        <f>IF(M14="","",IF($K$9=M14,$L$9,IF(M14&gt;=$H$9,"призер","участник")))</f>
        <v>призер</v>
      </c>
      <c r="Q14" s="34" t="s">
        <v>83</v>
      </c>
      <c r="R14" s="34" t="s">
        <v>44</v>
      </c>
    </row>
    <row r="15" spans="1:18" x14ac:dyDescent="0.25">
      <c r="A15" s="9">
        <v>4</v>
      </c>
      <c r="B15" s="40" t="s">
        <v>12</v>
      </c>
      <c r="C15" s="31" t="s">
        <v>400</v>
      </c>
      <c r="D15" s="31" t="s">
        <v>389</v>
      </c>
      <c r="E15" s="31" t="s">
        <v>388</v>
      </c>
      <c r="F15" s="32"/>
      <c r="G15" s="33"/>
      <c r="H15" s="33"/>
      <c r="I15" s="35"/>
      <c r="J15" s="34" t="s">
        <v>167</v>
      </c>
      <c r="K15" s="35" t="s">
        <v>210</v>
      </c>
      <c r="L15" s="47" t="s">
        <v>214</v>
      </c>
      <c r="M15" s="35">
        <v>21</v>
      </c>
      <c r="N15" s="28">
        <f t="shared" si="0"/>
        <v>0.375</v>
      </c>
      <c r="O15" s="28">
        <f t="shared" si="1"/>
        <v>0.6</v>
      </c>
      <c r="P15" s="35" t="s">
        <v>378</v>
      </c>
      <c r="Q15" s="34" t="s">
        <v>83</v>
      </c>
      <c r="R15" s="34" t="s">
        <v>44</v>
      </c>
    </row>
    <row r="16" spans="1:18" x14ac:dyDescent="0.25">
      <c r="A16" s="9">
        <v>5</v>
      </c>
      <c r="B16" s="40" t="s">
        <v>12</v>
      </c>
      <c r="C16" s="50" t="s">
        <v>383</v>
      </c>
      <c r="D16" s="50" t="s">
        <v>381</v>
      </c>
      <c r="E16" s="50" t="s">
        <v>386</v>
      </c>
      <c r="F16" s="65"/>
      <c r="G16" s="33"/>
      <c r="H16" s="33"/>
      <c r="I16" s="35"/>
      <c r="J16" s="34" t="s">
        <v>44</v>
      </c>
      <c r="K16" s="35" t="s">
        <v>215</v>
      </c>
      <c r="L16" s="58" t="s">
        <v>216</v>
      </c>
      <c r="M16" s="35">
        <v>21</v>
      </c>
      <c r="N16" s="28">
        <f t="shared" si="0"/>
        <v>0.375</v>
      </c>
      <c r="O16" s="28">
        <f t="shared" si="1"/>
        <v>0.6</v>
      </c>
      <c r="P16" s="35" t="s">
        <v>378</v>
      </c>
      <c r="Q16" s="34" t="s">
        <v>84</v>
      </c>
      <c r="R16" s="34" t="s">
        <v>44</v>
      </c>
    </row>
    <row r="17" spans="1:18" x14ac:dyDescent="0.25">
      <c r="A17" s="9">
        <v>6</v>
      </c>
      <c r="B17" s="40" t="s">
        <v>12</v>
      </c>
      <c r="C17" s="31" t="s">
        <v>400</v>
      </c>
      <c r="D17" s="31" t="s">
        <v>388</v>
      </c>
      <c r="E17" s="31" t="s">
        <v>388</v>
      </c>
      <c r="F17" s="32"/>
      <c r="G17" s="33"/>
      <c r="H17" s="33"/>
      <c r="I17" s="35"/>
      <c r="J17" s="34" t="s">
        <v>167</v>
      </c>
      <c r="K17" s="35" t="s">
        <v>217</v>
      </c>
      <c r="L17" s="47" t="s">
        <v>218</v>
      </c>
      <c r="M17" s="35">
        <v>14</v>
      </c>
      <c r="N17" s="28">
        <f t="shared" si="0"/>
        <v>0.25</v>
      </c>
      <c r="O17" s="28">
        <f t="shared" si="1"/>
        <v>0.4</v>
      </c>
      <c r="P17" s="35" t="str">
        <f t="shared" ref="P17:P25" si="2">IF(M17="","",IF($K$9=M17,$L$9,IF(M17&gt;=$H$9,"призер","участник")))</f>
        <v>участник</v>
      </c>
      <c r="Q17" s="34" t="s">
        <v>83</v>
      </c>
      <c r="R17" s="34" t="s">
        <v>44</v>
      </c>
    </row>
    <row r="18" spans="1:18" x14ac:dyDescent="0.25">
      <c r="A18" s="9">
        <v>7</v>
      </c>
      <c r="B18" s="40" t="s">
        <v>12</v>
      </c>
      <c r="C18" s="31" t="s">
        <v>404</v>
      </c>
      <c r="D18" s="31" t="s">
        <v>386</v>
      </c>
      <c r="E18" s="31" t="s">
        <v>381</v>
      </c>
      <c r="F18" s="32"/>
      <c r="G18" s="33"/>
      <c r="H18" s="33"/>
      <c r="I18" s="35"/>
      <c r="J18" s="34" t="s">
        <v>167</v>
      </c>
      <c r="K18" s="35" t="s">
        <v>210</v>
      </c>
      <c r="L18" s="47" t="s">
        <v>219</v>
      </c>
      <c r="M18" s="35">
        <v>14</v>
      </c>
      <c r="N18" s="28">
        <f t="shared" si="0"/>
        <v>0.25</v>
      </c>
      <c r="O18" s="28">
        <f t="shared" si="1"/>
        <v>0.4</v>
      </c>
      <c r="P18" s="35" t="str">
        <f t="shared" si="2"/>
        <v>участник</v>
      </c>
      <c r="Q18" s="34" t="s">
        <v>83</v>
      </c>
      <c r="R18" s="34" t="s">
        <v>44</v>
      </c>
    </row>
    <row r="19" spans="1:18" x14ac:dyDescent="0.25">
      <c r="A19" s="9">
        <v>8</v>
      </c>
      <c r="B19" s="40" t="s">
        <v>12</v>
      </c>
      <c r="C19" s="31" t="s">
        <v>389</v>
      </c>
      <c r="D19" s="31" t="s">
        <v>383</v>
      </c>
      <c r="E19" s="31" t="s">
        <v>381</v>
      </c>
      <c r="F19" s="32"/>
      <c r="G19" s="33"/>
      <c r="H19" s="33"/>
      <c r="I19" s="35"/>
      <c r="J19" s="34" t="s">
        <v>167</v>
      </c>
      <c r="K19" s="35" t="s">
        <v>210</v>
      </c>
      <c r="L19" s="47" t="s">
        <v>220</v>
      </c>
      <c r="M19" s="35">
        <v>14</v>
      </c>
      <c r="N19" s="28">
        <f t="shared" si="0"/>
        <v>0.25</v>
      </c>
      <c r="O19" s="28">
        <f t="shared" si="1"/>
        <v>0.4</v>
      </c>
      <c r="P19" s="35" t="str">
        <f t="shared" si="2"/>
        <v>участник</v>
      </c>
      <c r="Q19" s="34" t="s">
        <v>83</v>
      </c>
      <c r="R19" s="34" t="s">
        <v>44</v>
      </c>
    </row>
    <row r="20" spans="1:18" x14ac:dyDescent="0.25">
      <c r="A20" s="9">
        <v>9</v>
      </c>
      <c r="B20" s="40" t="s">
        <v>12</v>
      </c>
      <c r="C20" s="31" t="s">
        <v>394</v>
      </c>
      <c r="D20" s="31" t="s">
        <v>393</v>
      </c>
      <c r="E20" s="31" t="s">
        <v>394</v>
      </c>
      <c r="F20" s="32"/>
      <c r="G20" s="33"/>
      <c r="H20" s="33"/>
      <c r="I20" s="35"/>
      <c r="J20" s="34" t="s">
        <v>167</v>
      </c>
      <c r="K20" s="35" t="s">
        <v>210</v>
      </c>
      <c r="L20" s="47" t="s">
        <v>221</v>
      </c>
      <c r="M20" s="35">
        <v>14</v>
      </c>
      <c r="N20" s="28">
        <f t="shared" si="0"/>
        <v>0.25</v>
      </c>
      <c r="O20" s="28">
        <f t="shared" si="1"/>
        <v>0.4</v>
      </c>
      <c r="P20" s="35" t="str">
        <f t="shared" si="2"/>
        <v>участник</v>
      </c>
      <c r="Q20" s="34" t="s">
        <v>83</v>
      </c>
      <c r="R20" s="34" t="s">
        <v>44</v>
      </c>
    </row>
    <row r="21" spans="1:18" x14ac:dyDescent="0.25">
      <c r="A21" s="9">
        <v>10</v>
      </c>
      <c r="B21" s="40" t="s">
        <v>12</v>
      </c>
      <c r="C21" s="31" t="s">
        <v>386</v>
      </c>
      <c r="D21" s="31" t="s">
        <v>383</v>
      </c>
      <c r="E21" s="31" t="s">
        <v>407</v>
      </c>
      <c r="F21" s="32"/>
      <c r="G21" s="33"/>
      <c r="H21" s="33"/>
      <c r="I21" s="35"/>
      <c r="J21" s="34" t="s">
        <v>167</v>
      </c>
      <c r="K21" s="35" t="s">
        <v>210</v>
      </c>
      <c r="L21" s="47" t="s">
        <v>222</v>
      </c>
      <c r="M21" s="35">
        <v>14</v>
      </c>
      <c r="N21" s="28">
        <f t="shared" si="0"/>
        <v>0.25</v>
      </c>
      <c r="O21" s="28">
        <f t="shared" si="1"/>
        <v>0.4</v>
      </c>
      <c r="P21" s="35" t="str">
        <f t="shared" si="2"/>
        <v>участник</v>
      </c>
      <c r="Q21" s="34" t="s">
        <v>83</v>
      </c>
      <c r="R21" s="34" t="s">
        <v>44</v>
      </c>
    </row>
    <row r="22" spans="1:18" x14ac:dyDescent="0.25">
      <c r="A22" s="9">
        <v>11</v>
      </c>
      <c r="B22" s="40" t="s">
        <v>12</v>
      </c>
      <c r="C22" s="31" t="s">
        <v>397</v>
      </c>
      <c r="D22" s="31" t="s">
        <v>394</v>
      </c>
      <c r="E22" s="31" t="s">
        <v>396</v>
      </c>
      <c r="F22" s="32"/>
      <c r="G22" s="33"/>
      <c r="H22" s="33"/>
      <c r="I22" s="35"/>
      <c r="J22" s="34" t="s">
        <v>167</v>
      </c>
      <c r="K22" s="35" t="s">
        <v>210</v>
      </c>
      <c r="L22" s="47" t="s">
        <v>223</v>
      </c>
      <c r="M22" s="35">
        <v>14</v>
      </c>
      <c r="N22" s="28">
        <f t="shared" si="0"/>
        <v>0.25</v>
      </c>
      <c r="O22" s="28">
        <f t="shared" si="1"/>
        <v>0.4</v>
      </c>
      <c r="P22" s="35" t="str">
        <f t="shared" si="2"/>
        <v>участник</v>
      </c>
      <c r="Q22" s="34" t="s">
        <v>83</v>
      </c>
      <c r="R22" s="34" t="s">
        <v>44</v>
      </c>
    </row>
    <row r="23" spans="1:18" x14ac:dyDescent="0.25">
      <c r="A23" s="9">
        <v>12</v>
      </c>
      <c r="B23" s="40" t="s">
        <v>12</v>
      </c>
      <c r="C23" s="50" t="s">
        <v>394</v>
      </c>
      <c r="D23" s="50" t="s">
        <v>381</v>
      </c>
      <c r="E23" s="50" t="s">
        <v>391</v>
      </c>
      <c r="F23" s="65"/>
      <c r="G23" s="33"/>
      <c r="H23" s="33"/>
      <c r="I23" s="35"/>
      <c r="J23" s="34" t="s">
        <v>44</v>
      </c>
      <c r="K23" s="35" t="s">
        <v>215</v>
      </c>
      <c r="L23" s="58" t="s">
        <v>224</v>
      </c>
      <c r="M23" s="35">
        <v>14</v>
      </c>
      <c r="N23" s="28">
        <f t="shared" si="0"/>
        <v>0.25</v>
      </c>
      <c r="O23" s="28">
        <f t="shared" si="1"/>
        <v>0.4</v>
      </c>
      <c r="P23" s="35" t="str">
        <f t="shared" si="2"/>
        <v>участник</v>
      </c>
      <c r="Q23" s="34" t="s">
        <v>84</v>
      </c>
      <c r="R23" s="34" t="s">
        <v>44</v>
      </c>
    </row>
    <row r="24" spans="1:18" x14ac:dyDescent="0.25">
      <c r="A24" s="9">
        <v>13</v>
      </c>
      <c r="B24" s="40" t="s">
        <v>12</v>
      </c>
      <c r="C24" s="50" t="s">
        <v>382</v>
      </c>
      <c r="D24" s="31" t="s">
        <v>381</v>
      </c>
      <c r="E24" s="31" t="s">
        <v>385</v>
      </c>
      <c r="F24" s="65"/>
      <c r="G24" s="33"/>
      <c r="H24" s="33"/>
      <c r="I24" s="35"/>
      <c r="J24" s="34" t="s">
        <v>44</v>
      </c>
      <c r="K24" s="35" t="s">
        <v>225</v>
      </c>
      <c r="L24" s="58" t="s">
        <v>226</v>
      </c>
      <c r="M24" s="53">
        <v>14</v>
      </c>
      <c r="N24" s="28">
        <f t="shared" si="0"/>
        <v>0.25</v>
      </c>
      <c r="O24" s="28">
        <f t="shared" si="1"/>
        <v>0.4</v>
      </c>
      <c r="P24" s="35" t="str">
        <f t="shared" si="2"/>
        <v>участник</v>
      </c>
      <c r="Q24" s="34" t="s">
        <v>85</v>
      </c>
      <c r="R24" s="34" t="s">
        <v>44</v>
      </c>
    </row>
    <row r="25" spans="1:18" x14ac:dyDescent="0.25">
      <c r="A25" s="50">
        <v>60</v>
      </c>
      <c r="B25" s="50" t="s">
        <v>12</v>
      </c>
      <c r="C25" s="50" t="s">
        <v>383</v>
      </c>
      <c r="D25" s="50" t="s">
        <v>382</v>
      </c>
      <c r="E25" s="50" t="s">
        <v>399</v>
      </c>
      <c r="F25" s="65"/>
      <c r="G25" s="55"/>
      <c r="H25" s="55"/>
      <c r="I25" s="55"/>
      <c r="J25" s="50" t="s">
        <v>167</v>
      </c>
      <c r="K25" s="55" t="s">
        <v>299</v>
      </c>
      <c r="L25" s="50" t="str">
        <f>'[1]14858 Математика 5 класс'!$A$2</f>
        <v>sma25532/edu023340/5/wz96zg96</v>
      </c>
      <c r="M25" s="55">
        <v>14</v>
      </c>
      <c r="N25" s="96">
        <v>0.25</v>
      </c>
      <c r="O25" s="96">
        <f t="shared" si="1"/>
        <v>0.4</v>
      </c>
      <c r="P25" s="55" t="str">
        <f t="shared" si="2"/>
        <v>участник</v>
      </c>
      <c r="Q25" s="50" t="s">
        <v>300</v>
      </c>
      <c r="R25" s="34" t="s">
        <v>44</v>
      </c>
    </row>
    <row r="26" spans="1:18" x14ac:dyDescent="0.25">
      <c r="A26" s="50">
        <v>63</v>
      </c>
      <c r="B26" s="97" t="s">
        <v>12</v>
      </c>
      <c r="C26" s="50" t="s">
        <v>390</v>
      </c>
      <c r="D26" s="50" t="s">
        <v>386</v>
      </c>
      <c r="E26" s="50" t="s">
        <v>381</v>
      </c>
      <c r="F26" s="65"/>
      <c r="G26" s="55"/>
      <c r="H26" s="55"/>
      <c r="I26" s="55"/>
      <c r="J26" s="50" t="s">
        <v>167</v>
      </c>
      <c r="K26" s="55" t="s">
        <v>299</v>
      </c>
      <c r="L26" s="50" t="s">
        <v>303</v>
      </c>
      <c r="M26" s="55">
        <v>14</v>
      </c>
      <c r="N26" s="96">
        <f t="shared" ref="N26:N57" si="3">IF(M26="","",M26/$E$9)</f>
        <v>0.25</v>
      </c>
      <c r="O26" s="96">
        <v>0.5</v>
      </c>
      <c r="P26" s="55" t="s">
        <v>304</v>
      </c>
      <c r="Q26" s="50" t="s">
        <v>300</v>
      </c>
      <c r="R26" s="34" t="s">
        <v>44</v>
      </c>
    </row>
    <row r="27" spans="1:18" x14ac:dyDescent="0.25">
      <c r="A27" s="50">
        <v>65</v>
      </c>
      <c r="B27" s="50" t="s">
        <v>12</v>
      </c>
      <c r="C27" s="50" t="s">
        <v>391</v>
      </c>
      <c r="D27" s="50" t="s">
        <v>382</v>
      </c>
      <c r="E27" s="50" t="s">
        <v>382</v>
      </c>
      <c r="F27" s="65"/>
      <c r="G27" s="55"/>
      <c r="H27" s="55"/>
      <c r="I27" s="55"/>
      <c r="J27" s="50" t="s">
        <v>167</v>
      </c>
      <c r="K27" s="55" t="s">
        <v>299</v>
      </c>
      <c r="L27" s="50" t="s">
        <v>306</v>
      </c>
      <c r="M27" s="55">
        <v>14</v>
      </c>
      <c r="N27" s="96">
        <f t="shared" si="3"/>
        <v>0.25</v>
      </c>
      <c r="O27" s="96">
        <v>0.5</v>
      </c>
      <c r="P27" s="55" t="s">
        <v>304</v>
      </c>
      <c r="Q27" s="50" t="s">
        <v>300</v>
      </c>
      <c r="R27" s="34" t="s">
        <v>44</v>
      </c>
    </row>
    <row r="28" spans="1:18" x14ac:dyDescent="0.25">
      <c r="A28" s="50">
        <v>66</v>
      </c>
      <c r="B28" s="50" t="s">
        <v>12</v>
      </c>
      <c r="C28" s="50" t="s">
        <v>380</v>
      </c>
      <c r="D28" s="50" t="s">
        <v>381</v>
      </c>
      <c r="E28" s="50" t="s">
        <v>390</v>
      </c>
      <c r="F28" s="65"/>
      <c r="G28" s="55"/>
      <c r="H28" s="55"/>
      <c r="I28" s="55"/>
      <c r="J28" s="50" t="s">
        <v>167</v>
      </c>
      <c r="K28" s="55" t="s">
        <v>299</v>
      </c>
      <c r="L28" s="50" t="s">
        <v>307</v>
      </c>
      <c r="M28" s="55">
        <v>14</v>
      </c>
      <c r="N28" s="96">
        <f t="shared" si="3"/>
        <v>0.25</v>
      </c>
      <c r="O28" s="96">
        <v>0.5</v>
      </c>
      <c r="P28" s="55" t="s">
        <v>304</v>
      </c>
      <c r="Q28" s="50" t="s">
        <v>300</v>
      </c>
      <c r="R28" s="34" t="s">
        <v>44</v>
      </c>
    </row>
    <row r="29" spans="1:18" x14ac:dyDescent="0.25">
      <c r="A29" s="50">
        <v>68</v>
      </c>
      <c r="B29" s="50" t="s">
        <v>12</v>
      </c>
      <c r="C29" s="50" t="s">
        <v>397</v>
      </c>
      <c r="D29" s="50" t="s">
        <v>402</v>
      </c>
      <c r="E29" s="50" t="s">
        <v>399</v>
      </c>
      <c r="F29" s="65"/>
      <c r="G29" s="55"/>
      <c r="H29" s="55"/>
      <c r="I29" s="55"/>
      <c r="J29" s="50" t="s">
        <v>167</v>
      </c>
      <c r="K29" s="55" t="s">
        <v>299</v>
      </c>
      <c r="L29" s="50" t="s">
        <v>309</v>
      </c>
      <c r="M29" s="55">
        <v>14</v>
      </c>
      <c r="N29" s="96">
        <f t="shared" si="3"/>
        <v>0.25</v>
      </c>
      <c r="O29" s="96">
        <v>0.5</v>
      </c>
      <c r="P29" s="55" t="s">
        <v>304</v>
      </c>
      <c r="Q29" s="50" t="s">
        <v>300</v>
      </c>
      <c r="R29" s="34" t="s">
        <v>44</v>
      </c>
    </row>
    <row r="30" spans="1:18" x14ac:dyDescent="0.25">
      <c r="A30" s="50">
        <v>69</v>
      </c>
      <c r="B30" s="50" t="s">
        <v>12</v>
      </c>
      <c r="C30" s="50" t="s">
        <v>402</v>
      </c>
      <c r="D30" s="50" t="s">
        <v>387</v>
      </c>
      <c r="E30" s="50" t="s">
        <v>394</v>
      </c>
      <c r="F30" s="65"/>
      <c r="G30" s="55"/>
      <c r="H30" s="55"/>
      <c r="I30" s="55"/>
      <c r="J30" s="50" t="s">
        <v>167</v>
      </c>
      <c r="K30" s="55" t="s">
        <v>299</v>
      </c>
      <c r="L30" s="50" t="s">
        <v>310</v>
      </c>
      <c r="M30" s="55">
        <v>14</v>
      </c>
      <c r="N30" s="96">
        <f t="shared" si="3"/>
        <v>0.25</v>
      </c>
      <c r="O30" s="96">
        <v>0.5</v>
      </c>
      <c r="P30" s="55" t="s">
        <v>304</v>
      </c>
      <c r="Q30" s="50" t="s">
        <v>300</v>
      </c>
      <c r="R30" s="34" t="s">
        <v>44</v>
      </c>
    </row>
    <row r="31" spans="1:18" x14ac:dyDescent="0.25">
      <c r="A31" s="9">
        <v>14</v>
      </c>
      <c r="B31" s="40" t="s">
        <v>12</v>
      </c>
      <c r="C31" s="31" t="s">
        <v>384</v>
      </c>
      <c r="D31" s="31" t="s">
        <v>382</v>
      </c>
      <c r="E31" s="31" t="s">
        <v>408</v>
      </c>
      <c r="F31" s="32"/>
      <c r="G31" s="33"/>
      <c r="H31" s="33"/>
      <c r="I31" s="33"/>
      <c r="J31" s="34" t="s">
        <v>167</v>
      </c>
      <c r="K31" s="35" t="s">
        <v>227</v>
      </c>
      <c r="L31" s="33" t="s">
        <v>228</v>
      </c>
      <c r="M31" s="35">
        <v>7</v>
      </c>
      <c r="N31" s="28">
        <f t="shared" si="3"/>
        <v>0.125</v>
      </c>
      <c r="O31" s="28">
        <f t="shared" ref="O31:O58" si="4">IF(M31="","",M31/$K$9)</f>
        <v>0.2</v>
      </c>
      <c r="P31" s="35" t="str">
        <f t="shared" ref="P31:P58" si="5">IF(M31="","",IF($K$9=M31,$L$9,IF(M31&gt;=$H$9,"призер","участник")))</f>
        <v>участник</v>
      </c>
      <c r="Q31" s="34" t="s">
        <v>124</v>
      </c>
      <c r="R31" s="34" t="s">
        <v>44</v>
      </c>
    </row>
    <row r="32" spans="1:18" x14ac:dyDescent="0.25">
      <c r="A32" s="9">
        <v>15</v>
      </c>
      <c r="B32" s="40" t="s">
        <v>12</v>
      </c>
      <c r="C32" s="31" t="s">
        <v>393</v>
      </c>
      <c r="D32" s="31" t="s">
        <v>388</v>
      </c>
      <c r="E32" s="31" t="s">
        <v>382</v>
      </c>
      <c r="F32" s="36"/>
      <c r="G32" s="33"/>
      <c r="H32" s="33"/>
      <c r="I32" s="33"/>
      <c r="J32" s="34" t="s">
        <v>167</v>
      </c>
      <c r="K32" s="35" t="s">
        <v>227</v>
      </c>
      <c r="L32" s="33" t="s">
        <v>229</v>
      </c>
      <c r="M32" s="35">
        <v>7</v>
      </c>
      <c r="N32" s="28">
        <f t="shared" si="3"/>
        <v>0.125</v>
      </c>
      <c r="O32" s="28">
        <f t="shared" si="4"/>
        <v>0.2</v>
      </c>
      <c r="P32" s="35" t="str">
        <f t="shared" si="5"/>
        <v>участник</v>
      </c>
      <c r="Q32" s="34" t="s">
        <v>124</v>
      </c>
      <c r="R32" s="34" t="s">
        <v>44</v>
      </c>
    </row>
    <row r="33" spans="1:19" x14ac:dyDescent="0.25">
      <c r="A33" s="9">
        <v>16</v>
      </c>
      <c r="B33" s="40" t="s">
        <v>12</v>
      </c>
      <c r="C33" s="31" t="s">
        <v>393</v>
      </c>
      <c r="D33" s="31" t="s">
        <v>393</v>
      </c>
      <c r="E33" s="31" t="s">
        <v>383</v>
      </c>
      <c r="F33" s="32"/>
      <c r="G33" s="33"/>
      <c r="H33" s="33"/>
      <c r="I33" s="33"/>
      <c r="J33" s="34" t="s">
        <v>167</v>
      </c>
      <c r="K33" s="35" t="s">
        <v>227</v>
      </c>
      <c r="L33" s="33" t="s">
        <v>230</v>
      </c>
      <c r="M33" s="35">
        <v>7</v>
      </c>
      <c r="N33" s="28">
        <f t="shared" si="3"/>
        <v>0.125</v>
      </c>
      <c r="O33" s="28">
        <f t="shared" si="4"/>
        <v>0.2</v>
      </c>
      <c r="P33" s="35" t="str">
        <f t="shared" si="5"/>
        <v>участник</v>
      </c>
      <c r="Q33" s="34" t="s">
        <v>124</v>
      </c>
      <c r="R33" s="34" t="s">
        <v>44</v>
      </c>
    </row>
    <row r="34" spans="1:19" x14ac:dyDescent="0.25">
      <c r="A34" s="9">
        <v>17</v>
      </c>
      <c r="B34" s="40" t="s">
        <v>12</v>
      </c>
      <c r="C34" s="31" t="s">
        <v>399</v>
      </c>
      <c r="D34" s="31" t="s">
        <v>393</v>
      </c>
      <c r="E34" s="31" t="s">
        <v>385</v>
      </c>
      <c r="F34" s="32"/>
      <c r="G34" s="33"/>
      <c r="H34" s="33"/>
      <c r="I34" s="33"/>
      <c r="J34" s="34" t="s">
        <v>167</v>
      </c>
      <c r="K34" s="35" t="s">
        <v>227</v>
      </c>
      <c r="L34" s="33" t="s">
        <v>231</v>
      </c>
      <c r="M34" s="35">
        <v>7</v>
      </c>
      <c r="N34" s="28">
        <f t="shared" si="3"/>
        <v>0.125</v>
      </c>
      <c r="O34" s="28">
        <f t="shared" si="4"/>
        <v>0.2</v>
      </c>
      <c r="P34" s="35" t="str">
        <f t="shared" si="5"/>
        <v>участник</v>
      </c>
      <c r="Q34" s="34" t="s">
        <v>124</v>
      </c>
      <c r="R34" s="34" t="s">
        <v>44</v>
      </c>
    </row>
    <row r="35" spans="1:19" x14ac:dyDescent="0.25">
      <c r="A35" s="9">
        <v>18</v>
      </c>
      <c r="B35" s="40" t="s">
        <v>12</v>
      </c>
      <c r="C35" s="31" t="s">
        <v>382</v>
      </c>
      <c r="D35" s="31" t="s">
        <v>393</v>
      </c>
      <c r="E35" s="31" t="s">
        <v>391</v>
      </c>
      <c r="F35" s="32"/>
      <c r="G35" s="33"/>
      <c r="H35" s="33"/>
      <c r="I35" s="33"/>
      <c r="J35" s="34" t="s">
        <v>167</v>
      </c>
      <c r="K35" s="35" t="s">
        <v>227</v>
      </c>
      <c r="L35" s="33" t="s">
        <v>232</v>
      </c>
      <c r="M35" s="35">
        <v>7</v>
      </c>
      <c r="N35" s="28">
        <f t="shared" si="3"/>
        <v>0.125</v>
      </c>
      <c r="O35" s="28">
        <f t="shared" si="4"/>
        <v>0.2</v>
      </c>
      <c r="P35" s="35" t="str">
        <f t="shared" si="5"/>
        <v>участник</v>
      </c>
      <c r="Q35" s="34" t="s">
        <v>124</v>
      </c>
      <c r="R35" s="34" t="s">
        <v>44</v>
      </c>
    </row>
    <row r="36" spans="1:19" x14ac:dyDescent="0.25">
      <c r="A36" s="9">
        <v>19</v>
      </c>
      <c r="B36" s="40" t="s">
        <v>12</v>
      </c>
      <c r="C36" s="31" t="s">
        <v>380</v>
      </c>
      <c r="D36" s="31" t="s">
        <v>381</v>
      </c>
      <c r="E36" s="31" t="s">
        <v>394</v>
      </c>
      <c r="F36" s="32"/>
      <c r="G36" s="33"/>
      <c r="H36" s="33"/>
      <c r="I36" s="33"/>
      <c r="J36" s="34" t="s">
        <v>167</v>
      </c>
      <c r="K36" s="35" t="s">
        <v>227</v>
      </c>
      <c r="L36" s="33" t="s">
        <v>233</v>
      </c>
      <c r="M36" s="35">
        <v>7</v>
      </c>
      <c r="N36" s="28">
        <f t="shared" si="3"/>
        <v>0.125</v>
      </c>
      <c r="O36" s="28">
        <f t="shared" si="4"/>
        <v>0.2</v>
      </c>
      <c r="P36" s="35" t="str">
        <f t="shared" si="5"/>
        <v>участник</v>
      </c>
      <c r="Q36" s="34" t="s">
        <v>124</v>
      </c>
      <c r="R36" s="34" t="s">
        <v>44</v>
      </c>
    </row>
    <row r="37" spans="1:19" x14ac:dyDescent="0.25">
      <c r="A37" s="9">
        <v>20</v>
      </c>
      <c r="B37" s="40" t="s">
        <v>12</v>
      </c>
      <c r="C37" s="31" t="s">
        <v>383</v>
      </c>
      <c r="D37" s="31" t="s">
        <v>383</v>
      </c>
      <c r="E37" s="31" t="s">
        <v>382</v>
      </c>
      <c r="F37" s="32"/>
      <c r="G37" s="33"/>
      <c r="H37" s="33"/>
      <c r="I37" s="35"/>
      <c r="J37" s="34" t="s">
        <v>167</v>
      </c>
      <c r="K37" s="35" t="s">
        <v>210</v>
      </c>
      <c r="L37" s="47" t="s">
        <v>234</v>
      </c>
      <c r="M37" s="35">
        <v>7</v>
      </c>
      <c r="N37" s="28">
        <f t="shared" si="3"/>
        <v>0.125</v>
      </c>
      <c r="O37" s="28">
        <f t="shared" si="4"/>
        <v>0.2</v>
      </c>
      <c r="P37" s="35" t="str">
        <f t="shared" si="5"/>
        <v>участник</v>
      </c>
      <c r="Q37" s="34" t="s">
        <v>83</v>
      </c>
      <c r="R37" s="34" t="s">
        <v>44</v>
      </c>
    </row>
    <row r="38" spans="1:19" x14ac:dyDescent="0.25">
      <c r="A38" s="9">
        <v>21</v>
      </c>
      <c r="B38" s="40" t="s">
        <v>12</v>
      </c>
      <c r="C38" s="31" t="s">
        <v>384</v>
      </c>
      <c r="D38" s="31" t="s">
        <v>381</v>
      </c>
      <c r="E38" s="31" t="s">
        <v>381</v>
      </c>
      <c r="F38" s="32"/>
      <c r="G38" s="33"/>
      <c r="H38" s="33"/>
      <c r="I38" s="35"/>
      <c r="J38" s="34" t="s">
        <v>167</v>
      </c>
      <c r="K38" s="35" t="s">
        <v>210</v>
      </c>
      <c r="L38" s="47" t="s">
        <v>235</v>
      </c>
      <c r="M38" s="35">
        <v>7</v>
      </c>
      <c r="N38" s="28">
        <f t="shared" si="3"/>
        <v>0.125</v>
      </c>
      <c r="O38" s="28">
        <f t="shared" si="4"/>
        <v>0.2</v>
      </c>
      <c r="P38" s="35" t="str">
        <f t="shared" si="5"/>
        <v>участник</v>
      </c>
      <c r="Q38" s="34" t="s">
        <v>83</v>
      </c>
      <c r="R38" s="34" t="s">
        <v>44</v>
      </c>
    </row>
    <row r="39" spans="1:19" x14ac:dyDescent="0.25">
      <c r="A39" s="9">
        <v>22</v>
      </c>
      <c r="B39" s="40" t="s">
        <v>12</v>
      </c>
      <c r="C39" s="31" t="s">
        <v>393</v>
      </c>
      <c r="D39" s="31" t="s">
        <v>381</v>
      </c>
      <c r="E39" s="31" t="s">
        <v>383</v>
      </c>
      <c r="F39" s="32"/>
      <c r="G39" s="33"/>
      <c r="H39" s="33"/>
      <c r="I39" s="35"/>
      <c r="J39" s="34" t="s">
        <v>167</v>
      </c>
      <c r="K39" s="35" t="s">
        <v>210</v>
      </c>
      <c r="L39" s="47" t="s">
        <v>236</v>
      </c>
      <c r="M39" s="35">
        <v>7</v>
      </c>
      <c r="N39" s="28">
        <f t="shared" si="3"/>
        <v>0.125</v>
      </c>
      <c r="O39" s="28">
        <f t="shared" si="4"/>
        <v>0.2</v>
      </c>
      <c r="P39" s="35" t="str">
        <f t="shared" si="5"/>
        <v>участник</v>
      </c>
      <c r="Q39" s="34" t="s">
        <v>83</v>
      </c>
      <c r="R39" s="34" t="s">
        <v>44</v>
      </c>
    </row>
    <row r="40" spans="1:19" x14ac:dyDescent="0.25">
      <c r="A40" s="9">
        <v>23</v>
      </c>
      <c r="B40" s="40" t="s">
        <v>12</v>
      </c>
      <c r="C40" s="31" t="s">
        <v>388</v>
      </c>
      <c r="D40" s="31" t="s">
        <v>394</v>
      </c>
      <c r="E40" s="31" t="s">
        <v>393</v>
      </c>
      <c r="F40" s="32"/>
      <c r="G40" s="33"/>
      <c r="H40" s="33"/>
      <c r="I40" s="35"/>
      <c r="J40" s="34" t="s">
        <v>167</v>
      </c>
      <c r="K40" s="35" t="s">
        <v>210</v>
      </c>
      <c r="L40" s="47" t="s">
        <v>237</v>
      </c>
      <c r="M40" s="35">
        <v>7</v>
      </c>
      <c r="N40" s="28">
        <f t="shared" si="3"/>
        <v>0.125</v>
      </c>
      <c r="O40" s="28">
        <f t="shared" si="4"/>
        <v>0.2</v>
      </c>
      <c r="P40" s="35" t="str">
        <f t="shared" si="5"/>
        <v>участник</v>
      </c>
      <c r="Q40" s="34" t="s">
        <v>83</v>
      </c>
      <c r="R40" s="34" t="s">
        <v>44</v>
      </c>
    </row>
    <row r="41" spans="1:19" x14ac:dyDescent="0.25">
      <c r="A41" s="9">
        <v>24</v>
      </c>
      <c r="B41" s="40" t="s">
        <v>12</v>
      </c>
      <c r="C41" s="31" t="s">
        <v>382</v>
      </c>
      <c r="D41" s="31" t="s">
        <v>394</v>
      </c>
      <c r="E41" s="31" t="s">
        <v>394</v>
      </c>
      <c r="F41" s="32"/>
      <c r="G41" s="33"/>
      <c r="H41" s="33"/>
      <c r="I41" s="35"/>
      <c r="J41" s="34" t="s">
        <v>167</v>
      </c>
      <c r="K41" s="35" t="s">
        <v>210</v>
      </c>
      <c r="L41" s="47" t="s">
        <v>238</v>
      </c>
      <c r="M41" s="35">
        <v>7</v>
      </c>
      <c r="N41" s="28">
        <f t="shared" si="3"/>
        <v>0.125</v>
      </c>
      <c r="O41" s="28">
        <f t="shared" si="4"/>
        <v>0.2</v>
      </c>
      <c r="P41" s="35" t="str">
        <f t="shared" si="5"/>
        <v>участник</v>
      </c>
      <c r="Q41" s="34" t="s">
        <v>83</v>
      </c>
      <c r="R41" s="34" t="s">
        <v>44</v>
      </c>
      <c r="S41" s="29"/>
    </row>
    <row r="42" spans="1:19" x14ac:dyDescent="0.25">
      <c r="A42" s="9">
        <v>25</v>
      </c>
      <c r="B42" s="40" t="s">
        <v>12</v>
      </c>
      <c r="C42" s="31" t="s">
        <v>386</v>
      </c>
      <c r="D42" s="31" t="s">
        <v>386</v>
      </c>
      <c r="E42" s="31" t="s">
        <v>381</v>
      </c>
      <c r="F42" s="32"/>
      <c r="G42" s="33"/>
      <c r="H42" s="33"/>
      <c r="I42" s="35"/>
      <c r="J42" s="34" t="s">
        <v>167</v>
      </c>
      <c r="K42" s="35" t="s">
        <v>210</v>
      </c>
      <c r="L42" s="47" t="s">
        <v>239</v>
      </c>
      <c r="M42" s="35">
        <v>7</v>
      </c>
      <c r="N42" s="28">
        <f t="shared" si="3"/>
        <v>0.125</v>
      </c>
      <c r="O42" s="28">
        <f t="shared" si="4"/>
        <v>0.2</v>
      </c>
      <c r="P42" s="35" t="str">
        <f t="shared" si="5"/>
        <v>участник</v>
      </c>
      <c r="Q42" s="34" t="s">
        <v>83</v>
      </c>
      <c r="R42" s="34" t="s">
        <v>44</v>
      </c>
      <c r="S42" s="29"/>
    </row>
    <row r="43" spans="1:19" x14ac:dyDescent="0.25">
      <c r="A43" s="9">
        <v>26</v>
      </c>
      <c r="B43" s="40" t="s">
        <v>12</v>
      </c>
      <c r="C43" s="31" t="s">
        <v>399</v>
      </c>
      <c r="D43" s="31" t="s">
        <v>382</v>
      </c>
      <c r="E43" s="31" t="s">
        <v>401</v>
      </c>
      <c r="F43" s="32"/>
      <c r="G43" s="33"/>
      <c r="H43" s="33"/>
      <c r="I43" s="35"/>
      <c r="J43" s="34" t="s">
        <v>167</v>
      </c>
      <c r="K43" s="35" t="s">
        <v>217</v>
      </c>
      <c r="L43" s="47" t="s">
        <v>240</v>
      </c>
      <c r="M43" s="35">
        <v>7</v>
      </c>
      <c r="N43" s="28">
        <f t="shared" si="3"/>
        <v>0.125</v>
      </c>
      <c r="O43" s="28">
        <f t="shared" si="4"/>
        <v>0.2</v>
      </c>
      <c r="P43" s="35" t="str">
        <f t="shared" si="5"/>
        <v>участник</v>
      </c>
      <c r="Q43" s="34" t="s">
        <v>83</v>
      </c>
      <c r="R43" s="34" t="s">
        <v>44</v>
      </c>
    </row>
    <row r="44" spans="1:19" x14ac:dyDescent="0.25">
      <c r="A44" s="9">
        <v>27</v>
      </c>
      <c r="B44" s="40" t="s">
        <v>12</v>
      </c>
      <c r="C44" s="50" t="s">
        <v>381</v>
      </c>
      <c r="D44" s="50" t="s">
        <v>381</v>
      </c>
      <c r="E44" s="50" t="s">
        <v>381</v>
      </c>
      <c r="F44" s="65"/>
      <c r="G44" s="33"/>
      <c r="H44" s="33"/>
      <c r="I44" s="35"/>
      <c r="J44" s="34" t="s">
        <v>44</v>
      </c>
      <c r="K44" s="35" t="s">
        <v>215</v>
      </c>
      <c r="L44" s="58" t="s">
        <v>241</v>
      </c>
      <c r="M44" s="35">
        <v>7</v>
      </c>
      <c r="N44" s="28">
        <f t="shared" si="3"/>
        <v>0.125</v>
      </c>
      <c r="O44" s="28">
        <f t="shared" si="4"/>
        <v>0.2</v>
      </c>
      <c r="P44" s="35" t="str">
        <f t="shared" si="5"/>
        <v>участник</v>
      </c>
      <c r="Q44" s="34" t="s">
        <v>84</v>
      </c>
      <c r="R44" s="34" t="s">
        <v>44</v>
      </c>
    </row>
    <row r="45" spans="1:19" x14ac:dyDescent="0.25">
      <c r="A45" s="9">
        <v>28</v>
      </c>
      <c r="B45" s="40" t="s">
        <v>12</v>
      </c>
      <c r="C45" s="50" t="s">
        <v>400</v>
      </c>
      <c r="D45" s="50" t="s">
        <v>381</v>
      </c>
      <c r="E45" s="50" t="s">
        <v>387</v>
      </c>
      <c r="F45" s="65"/>
      <c r="G45" s="33"/>
      <c r="H45" s="33"/>
      <c r="I45" s="35"/>
      <c r="J45" s="34" t="s">
        <v>44</v>
      </c>
      <c r="K45" s="35" t="s">
        <v>215</v>
      </c>
      <c r="L45" s="58" t="s">
        <v>242</v>
      </c>
      <c r="M45" s="35">
        <v>7</v>
      </c>
      <c r="N45" s="28">
        <f t="shared" si="3"/>
        <v>0.125</v>
      </c>
      <c r="O45" s="28">
        <f t="shared" si="4"/>
        <v>0.2</v>
      </c>
      <c r="P45" s="35" t="str">
        <f t="shared" si="5"/>
        <v>участник</v>
      </c>
      <c r="Q45" s="34" t="s">
        <v>84</v>
      </c>
      <c r="R45" s="34" t="s">
        <v>44</v>
      </c>
    </row>
    <row r="46" spans="1:19" x14ac:dyDescent="0.25">
      <c r="A46" s="9">
        <v>29</v>
      </c>
      <c r="B46" s="40" t="s">
        <v>12</v>
      </c>
      <c r="C46" s="31" t="s">
        <v>384</v>
      </c>
      <c r="D46" s="31" t="s">
        <v>387</v>
      </c>
      <c r="E46" s="31" t="s">
        <v>396</v>
      </c>
      <c r="F46" s="65"/>
      <c r="G46" s="33"/>
      <c r="H46" s="33"/>
      <c r="I46" s="35"/>
      <c r="J46" s="34" t="s">
        <v>44</v>
      </c>
      <c r="K46" s="35" t="s">
        <v>215</v>
      </c>
      <c r="L46" s="58" t="s">
        <v>243</v>
      </c>
      <c r="M46" s="53">
        <v>7</v>
      </c>
      <c r="N46" s="28">
        <f t="shared" si="3"/>
        <v>0.125</v>
      </c>
      <c r="O46" s="28">
        <f t="shared" si="4"/>
        <v>0.2</v>
      </c>
      <c r="P46" s="35" t="str">
        <f t="shared" si="5"/>
        <v>участник</v>
      </c>
      <c r="Q46" s="34" t="s">
        <v>84</v>
      </c>
      <c r="R46" s="34" t="s">
        <v>44</v>
      </c>
    </row>
    <row r="47" spans="1:19" x14ac:dyDescent="0.25">
      <c r="A47" s="9">
        <v>30</v>
      </c>
      <c r="B47" s="40" t="s">
        <v>12</v>
      </c>
      <c r="C47" s="50" t="s">
        <v>384</v>
      </c>
      <c r="D47" s="31" t="s">
        <v>381</v>
      </c>
      <c r="E47" s="31" t="s">
        <v>394</v>
      </c>
      <c r="F47" s="65"/>
      <c r="G47" s="33"/>
      <c r="H47" s="33"/>
      <c r="I47" s="35"/>
      <c r="J47" s="34" t="s">
        <v>44</v>
      </c>
      <c r="K47" s="35" t="s">
        <v>215</v>
      </c>
      <c r="L47" s="58" t="s">
        <v>244</v>
      </c>
      <c r="M47" s="53">
        <v>7</v>
      </c>
      <c r="N47" s="28">
        <f t="shared" si="3"/>
        <v>0.125</v>
      </c>
      <c r="O47" s="28">
        <f t="shared" si="4"/>
        <v>0.2</v>
      </c>
      <c r="P47" s="35" t="str">
        <f t="shared" si="5"/>
        <v>участник</v>
      </c>
      <c r="Q47" s="34" t="s">
        <v>84</v>
      </c>
      <c r="R47" s="34" t="s">
        <v>44</v>
      </c>
    </row>
    <row r="48" spans="1:19" x14ac:dyDescent="0.25">
      <c r="A48" s="9">
        <v>31</v>
      </c>
      <c r="B48" s="40" t="s">
        <v>12</v>
      </c>
      <c r="C48" s="50" t="s">
        <v>393</v>
      </c>
      <c r="D48" s="50" t="s">
        <v>381</v>
      </c>
      <c r="E48" s="50" t="s">
        <v>380</v>
      </c>
      <c r="F48" s="65"/>
      <c r="G48" s="33"/>
      <c r="H48" s="33"/>
      <c r="I48" s="35"/>
      <c r="J48" s="34" t="s">
        <v>44</v>
      </c>
      <c r="K48" s="35" t="s">
        <v>215</v>
      </c>
      <c r="L48" s="58" t="s">
        <v>245</v>
      </c>
      <c r="M48" s="35">
        <v>7</v>
      </c>
      <c r="N48" s="28">
        <f t="shared" si="3"/>
        <v>0.125</v>
      </c>
      <c r="O48" s="28">
        <f t="shared" si="4"/>
        <v>0.2</v>
      </c>
      <c r="P48" s="35" t="str">
        <f t="shared" si="5"/>
        <v>участник</v>
      </c>
      <c r="Q48" s="34" t="s">
        <v>84</v>
      </c>
      <c r="R48" s="34" t="s">
        <v>44</v>
      </c>
    </row>
    <row r="49" spans="1:18" x14ac:dyDescent="0.25">
      <c r="A49" s="9">
        <v>32</v>
      </c>
      <c r="B49" s="40" t="s">
        <v>12</v>
      </c>
      <c r="C49" s="50" t="s">
        <v>396</v>
      </c>
      <c r="D49" s="31" t="s">
        <v>399</v>
      </c>
      <c r="E49" s="31" t="s">
        <v>381</v>
      </c>
      <c r="F49" s="65"/>
      <c r="G49" s="33"/>
      <c r="H49" s="33"/>
      <c r="I49" s="35"/>
      <c r="J49" s="34" t="s">
        <v>44</v>
      </c>
      <c r="K49" s="35" t="s">
        <v>215</v>
      </c>
      <c r="L49" s="58" t="s">
        <v>246</v>
      </c>
      <c r="M49" s="53">
        <v>7</v>
      </c>
      <c r="N49" s="28">
        <f t="shared" si="3"/>
        <v>0.125</v>
      </c>
      <c r="O49" s="28">
        <f t="shared" si="4"/>
        <v>0.2</v>
      </c>
      <c r="P49" s="35" t="str">
        <f t="shared" si="5"/>
        <v>участник</v>
      </c>
      <c r="Q49" s="34" t="s">
        <v>84</v>
      </c>
      <c r="R49" s="34" t="s">
        <v>44</v>
      </c>
    </row>
    <row r="50" spans="1:18" x14ac:dyDescent="0.25">
      <c r="A50" s="9">
        <v>33</v>
      </c>
      <c r="B50" s="40" t="s">
        <v>12</v>
      </c>
      <c r="C50" s="31" t="s">
        <v>388</v>
      </c>
      <c r="D50" s="31" t="s">
        <v>382</v>
      </c>
      <c r="E50" s="31" t="s">
        <v>394</v>
      </c>
      <c r="F50" s="65"/>
      <c r="G50" s="33"/>
      <c r="H50" s="33"/>
      <c r="I50" s="35"/>
      <c r="J50" s="34" t="s">
        <v>44</v>
      </c>
      <c r="K50" s="35" t="s">
        <v>215</v>
      </c>
      <c r="L50" s="58" t="s">
        <v>247</v>
      </c>
      <c r="M50" s="53">
        <v>7</v>
      </c>
      <c r="N50" s="28">
        <f t="shared" si="3"/>
        <v>0.125</v>
      </c>
      <c r="O50" s="28">
        <f t="shared" si="4"/>
        <v>0.2</v>
      </c>
      <c r="P50" s="35" t="str">
        <f t="shared" si="5"/>
        <v>участник</v>
      </c>
      <c r="Q50" s="34" t="s">
        <v>84</v>
      </c>
      <c r="R50" s="34" t="s">
        <v>44</v>
      </c>
    </row>
    <row r="51" spans="1:18" x14ac:dyDescent="0.25">
      <c r="A51" s="9">
        <v>34</v>
      </c>
      <c r="B51" s="40" t="s">
        <v>12</v>
      </c>
      <c r="C51" s="31" t="s">
        <v>394</v>
      </c>
      <c r="D51" s="31" t="s">
        <v>388</v>
      </c>
      <c r="E51" s="31" t="s">
        <v>399</v>
      </c>
      <c r="F51" s="65"/>
      <c r="G51" s="33"/>
      <c r="H51" s="33"/>
      <c r="I51" s="35"/>
      <c r="J51" s="34" t="s">
        <v>44</v>
      </c>
      <c r="K51" s="35" t="s">
        <v>215</v>
      </c>
      <c r="L51" s="58" t="s">
        <v>248</v>
      </c>
      <c r="M51" s="53">
        <v>7</v>
      </c>
      <c r="N51" s="28">
        <f t="shared" si="3"/>
        <v>0.125</v>
      </c>
      <c r="O51" s="28">
        <f t="shared" si="4"/>
        <v>0.2</v>
      </c>
      <c r="P51" s="35" t="str">
        <f t="shared" si="5"/>
        <v>участник</v>
      </c>
      <c r="Q51" s="34" t="s">
        <v>84</v>
      </c>
      <c r="R51" s="34" t="s">
        <v>44</v>
      </c>
    </row>
    <row r="52" spans="1:18" x14ac:dyDescent="0.25">
      <c r="A52" s="9">
        <v>35</v>
      </c>
      <c r="B52" s="40" t="s">
        <v>12</v>
      </c>
      <c r="C52" s="50" t="s">
        <v>386</v>
      </c>
      <c r="D52" s="50" t="s">
        <v>381</v>
      </c>
      <c r="E52" s="50" t="s">
        <v>381</v>
      </c>
      <c r="F52" s="65"/>
      <c r="G52" s="33"/>
      <c r="H52" s="33"/>
      <c r="I52" s="35"/>
      <c r="J52" s="34" t="s">
        <v>44</v>
      </c>
      <c r="K52" s="35" t="s">
        <v>215</v>
      </c>
      <c r="L52" s="58" t="s">
        <v>249</v>
      </c>
      <c r="M52" s="35">
        <v>7</v>
      </c>
      <c r="N52" s="28">
        <f t="shared" si="3"/>
        <v>0.125</v>
      </c>
      <c r="O52" s="28">
        <f t="shared" si="4"/>
        <v>0.2</v>
      </c>
      <c r="P52" s="35" t="str">
        <f t="shared" si="5"/>
        <v>участник</v>
      </c>
      <c r="Q52" s="34" t="s">
        <v>84</v>
      </c>
      <c r="R52" s="34" t="s">
        <v>44</v>
      </c>
    </row>
    <row r="53" spans="1:18" x14ac:dyDescent="0.25">
      <c r="A53" s="9">
        <v>36</v>
      </c>
      <c r="B53" s="40" t="s">
        <v>12</v>
      </c>
      <c r="C53" s="50" t="s">
        <v>405</v>
      </c>
      <c r="D53" s="31" t="s">
        <v>393</v>
      </c>
      <c r="E53" s="31" t="s">
        <v>381</v>
      </c>
      <c r="F53" s="65"/>
      <c r="G53" s="33"/>
      <c r="H53" s="33"/>
      <c r="I53" s="35"/>
      <c r="J53" s="34" t="s">
        <v>44</v>
      </c>
      <c r="K53" s="35" t="s">
        <v>215</v>
      </c>
      <c r="L53" s="58" t="s">
        <v>250</v>
      </c>
      <c r="M53" s="53">
        <v>7</v>
      </c>
      <c r="N53" s="28">
        <f t="shared" si="3"/>
        <v>0.125</v>
      </c>
      <c r="O53" s="28">
        <f t="shared" si="4"/>
        <v>0.2</v>
      </c>
      <c r="P53" s="35" t="str">
        <f t="shared" si="5"/>
        <v>участник</v>
      </c>
      <c r="Q53" s="34" t="s">
        <v>84</v>
      </c>
      <c r="R53" s="34" t="s">
        <v>44</v>
      </c>
    </row>
    <row r="54" spans="1:18" x14ac:dyDescent="0.25">
      <c r="A54" s="9">
        <v>37</v>
      </c>
      <c r="B54" s="40" t="s">
        <v>12</v>
      </c>
      <c r="C54" s="67" t="s">
        <v>388</v>
      </c>
      <c r="D54" s="90" t="s">
        <v>402</v>
      </c>
      <c r="E54" s="90" t="s">
        <v>386</v>
      </c>
      <c r="F54" s="91"/>
      <c r="G54" s="92"/>
      <c r="H54" s="92"/>
      <c r="I54" s="93"/>
      <c r="J54" s="34" t="s">
        <v>44</v>
      </c>
      <c r="K54" s="35" t="s">
        <v>225</v>
      </c>
      <c r="L54" s="58" t="s">
        <v>251</v>
      </c>
      <c r="M54" s="53">
        <v>7</v>
      </c>
      <c r="N54" s="28">
        <f t="shared" si="3"/>
        <v>0.125</v>
      </c>
      <c r="O54" s="28">
        <f t="shared" si="4"/>
        <v>0.2</v>
      </c>
      <c r="P54" s="35" t="str">
        <f t="shared" si="5"/>
        <v>участник</v>
      </c>
      <c r="Q54" s="34" t="s">
        <v>85</v>
      </c>
      <c r="R54" s="34" t="s">
        <v>44</v>
      </c>
    </row>
    <row r="55" spans="1:18" x14ac:dyDescent="0.25">
      <c r="A55" s="9">
        <v>38</v>
      </c>
      <c r="B55" s="40" t="s">
        <v>12</v>
      </c>
      <c r="C55" s="50" t="s">
        <v>385</v>
      </c>
      <c r="D55" s="31" t="s">
        <v>393</v>
      </c>
      <c r="E55" s="31" t="s">
        <v>393</v>
      </c>
      <c r="F55" s="65"/>
      <c r="G55" s="33"/>
      <c r="H55" s="33"/>
      <c r="I55" s="35"/>
      <c r="J55" s="34" t="s">
        <v>44</v>
      </c>
      <c r="K55" s="38" t="s">
        <v>225</v>
      </c>
      <c r="L55" s="58" t="s">
        <v>252</v>
      </c>
      <c r="M55" s="53">
        <v>7</v>
      </c>
      <c r="N55" s="28">
        <f t="shared" si="3"/>
        <v>0.125</v>
      </c>
      <c r="O55" s="28">
        <f t="shared" si="4"/>
        <v>0.2</v>
      </c>
      <c r="P55" s="35" t="str">
        <f t="shared" si="5"/>
        <v>участник</v>
      </c>
      <c r="Q55" s="34" t="s">
        <v>85</v>
      </c>
      <c r="R55" s="34" t="s">
        <v>44</v>
      </c>
    </row>
    <row r="56" spans="1:18" x14ac:dyDescent="0.25">
      <c r="A56" s="9">
        <v>39</v>
      </c>
      <c r="B56" s="40" t="s">
        <v>12</v>
      </c>
      <c r="C56" s="50" t="s">
        <v>386</v>
      </c>
      <c r="D56" s="31" t="s">
        <v>393</v>
      </c>
      <c r="E56" s="31" t="s">
        <v>383</v>
      </c>
      <c r="F56" s="65"/>
      <c r="G56" s="33"/>
      <c r="H56" s="33"/>
      <c r="I56" s="35"/>
      <c r="J56" s="34" t="s">
        <v>44</v>
      </c>
      <c r="K56" s="35" t="s">
        <v>225</v>
      </c>
      <c r="L56" s="58" t="s">
        <v>253</v>
      </c>
      <c r="M56" s="53">
        <v>7</v>
      </c>
      <c r="N56" s="28">
        <f t="shared" si="3"/>
        <v>0.125</v>
      </c>
      <c r="O56" s="28">
        <f t="shared" si="4"/>
        <v>0.2</v>
      </c>
      <c r="P56" s="35" t="str">
        <f t="shared" si="5"/>
        <v>участник</v>
      </c>
      <c r="Q56" s="34" t="s">
        <v>85</v>
      </c>
      <c r="R56" s="34" t="s">
        <v>44</v>
      </c>
    </row>
    <row r="57" spans="1:18" x14ac:dyDescent="0.25">
      <c r="A57" s="9">
        <v>40</v>
      </c>
      <c r="B57" s="40" t="s">
        <v>12</v>
      </c>
      <c r="C57" s="50" t="s">
        <v>380</v>
      </c>
      <c r="D57" s="31" t="s">
        <v>380</v>
      </c>
      <c r="E57" s="31" t="s">
        <v>396</v>
      </c>
      <c r="F57" s="65"/>
      <c r="G57" s="33"/>
      <c r="H57" s="33"/>
      <c r="I57" s="35"/>
      <c r="J57" s="34" t="s">
        <v>44</v>
      </c>
      <c r="K57" s="35" t="s">
        <v>225</v>
      </c>
      <c r="L57" s="58" t="s">
        <v>254</v>
      </c>
      <c r="M57" s="53">
        <v>7</v>
      </c>
      <c r="N57" s="28">
        <f t="shared" si="3"/>
        <v>0.125</v>
      </c>
      <c r="O57" s="28">
        <f t="shared" si="4"/>
        <v>0.2</v>
      </c>
      <c r="P57" s="35" t="str">
        <f t="shared" si="5"/>
        <v>участник</v>
      </c>
      <c r="Q57" s="34" t="s">
        <v>85</v>
      </c>
      <c r="R57" s="34" t="s">
        <v>44</v>
      </c>
    </row>
    <row r="58" spans="1:18" x14ac:dyDescent="0.25">
      <c r="A58" s="50">
        <v>61</v>
      </c>
      <c r="B58" s="50" t="s">
        <v>12</v>
      </c>
      <c r="C58" s="50" t="s">
        <v>384</v>
      </c>
      <c r="D58" s="50" t="s">
        <v>382</v>
      </c>
      <c r="E58" s="50" t="s">
        <v>381</v>
      </c>
      <c r="F58" s="65"/>
      <c r="G58" s="55"/>
      <c r="H58" s="55"/>
      <c r="I58" s="55"/>
      <c r="J58" s="50" t="s">
        <v>167</v>
      </c>
      <c r="K58" s="55" t="s">
        <v>299</v>
      </c>
      <c r="L58" s="50" t="s">
        <v>301</v>
      </c>
      <c r="M58" s="55">
        <v>7</v>
      </c>
      <c r="N58" s="96">
        <f t="shared" ref="N58:N89" si="6">IF(M58="","",M58/$E$9)</f>
        <v>0.125</v>
      </c>
      <c r="O58" s="96">
        <f t="shared" si="4"/>
        <v>0.2</v>
      </c>
      <c r="P58" s="55" t="str">
        <f t="shared" si="5"/>
        <v>участник</v>
      </c>
      <c r="Q58" s="50" t="s">
        <v>300</v>
      </c>
      <c r="R58" s="34" t="s">
        <v>44</v>
      </c>
    </row>
    <row r="59" spans="1:18" x14ac:dyDescent="0.25">
      <c r="A59" s="50">
        <v>64</v>
      </c>
      <c r="B59" s="50" t="s">
        <v>12</v>
      </c>
      <c r="C59" s="50" t="s">
        <v>391</v>
      </c>
      <c r="D59" s="50" t="s">
        <v>391</v>
      </c>
      <c r="E59" s="50" t="s">
        <v>393</v>
      </c>
      <c r="F59" s="65"/>
      <c r="G59" s="55"/>
      <c r="H59" s="55"/>
      <c r="I59" s="55"/>
      <c r="J59" s="50" t="s">
        <v>167</v>
      </c>
      <c r="K59" s="55" t="s">
        <v>299</v>
      </c>
      <c r="L59" s="50" t="s">
        <v>305</v>
      </c>
      <c r="M59" s="55">
        <v>7</v>
      </c>
      <c r="N59" s="96">
        <f t="shared" si="6"/>
        <v>0.125</v>
      </c>
      <c r="O59" s="96">
        <v>0.25</v>
      </c>
      <c r="P59" s="55" t="s">
        <v>304</v>
      </c>
      <c r="Q59" s="50" t="s">
        <v>300</v>
      </c>
      <c r="R59" s="34" t="s">
        <v>44</v>
      </c>
    </row>
    <row r="60" spans="1:18" x14ac:dyDescent="0.25">
      <c r="A60" s="50">
        <v>67</v>
      </c>
      <c r="B60" s="50" t="s">
        <v>12</v>
      </c>
      <c r="C60" s="50" t="s">
        <v>397</v>
      </c>
      <c r="D60" s="50" t="s">
        <v>382</v>
      </c>
      <c r="E60" s="50" t="s">
        <v>397</v>
      </c>
      <c r="F60" s="65"/>
      <c r="G60" s="55"/>
      <c r="H60" s="55"/>
      <c r="I60" s="55"/>
      <c r="J60" s="50" t="s">
        <v>167</v>
      </c>
      <c r="K60" s="55" t="s">
        <v>299</v>
      </c>
      <c r="L60" s="50" t="s">
        <v>308</v>
      </c>
      <c r="M60" s="55">
        <v>7</v>
      </c>
      <c r="N60" s="96">
        <f t="shared" si="6"/>
        <v>0.125</v>
      </c>
      <c r="O60" s="96">
        <v>0.25</v>
      </c>
      <c r="P60" s="55" t="s">
        <v>304</v>
      </c>
      <c r="Q60" s="50" t="s">
        <v>300</v>
      </c>
      <c r="R60" s="34" t="s">
        <v>44</v>
      </c>
    </row>
    <row r="61" spans="1:18" x14ac:dyDescent="0.25">
      <c r="A61" s="9">
        <v>41</v>
      </c>
      <c r="B61" s="40" t="s">
        <v>12</v>
      </c>
      <c r="C61" s="31" t="s">
        <v>383</v>
      </c>
      <c r="D61" s="31" t="s">
        <v>381</v>
      </c>
      <c r="E61" s="31" t="s">
        <v>398</v>
      </c>
      <c r="F61" s="32"/>
      <c r="G61" s="33"/>
      <c r="H61" s="33"/>
      <c r="I61" s="33"/>
      <c r="J61" s="34" t="s">
        <v>167</v>
      </c>
      <c r="K61" s="35" t="s">
        <v>227</v>
      </c>
      <c r="L61" s="33" t="s">
        <v>255</v>
      </c>
      <c r="M61" s="35">
        <v>0</v>
      </c>
      <c r="N61" s="28">
        <f t="shared" si="6"/>
        <v>0</v>
      </c>
      <c r="O61" s="28">
        <f t="shared" ref="O61:O79" si="7">IF(M61="","",M61/$K$9)</f>
        <v>0</v>
      </c>
      <c r="P61" s="35" t="str">
        <f t="shared" ref="P61:P79" si="8">IF(M61="","",IF($K$9=M61,$L$9,IF(M61&gt;=$H$9,"призер","участник")))</f>
        <v>участник</v>
      </c>
      <c r="Q61" s="34" t="s">
        <v>124</v>
      </c>
      <c r="R61" s="34" t="s">
        <v>44</v>
      </c>
    </row>
    <row r="62" spans="1:18" x14ac:dyDescent="0.25">
      <c r="A62" s="9">
        <v>42</v>
      </c>
      <c r="B62" s="40" t="s">
        <v>12</v>
      </c>
      <c r="C62" s="31" t="s">
        <v>393</v>
      </c>
      <c r="D62" s="31" t="s">
        <v>381</v>
      </c>
      <c r="E62" s="31" t="s">
        <v>393</v>
      </c>
      <c r="F62" s="32"/>
      <c r="G62" s="33"/>
      <c r="H62" s="33"/>
      <c r="I62" s="33"/>
      <c r="J62" s="34" t="s">
        <v>167</v>
      </c>
      <c r="K62" s="35" t="s">
        <v>227</v>
      </c>
      <c r="L62" s="33" t="s">
        <v>256</v>
      </c>
      <c r="M62" s="35">
        <v>0</v>
      </c>
      <c r="N62" s="28">
        <f t="shared" si="6"/>
        <v>0</v>
      </c>
      <c r="O62" s="28">
        <f t="shared" si="7"/>
        <v>0</v>
      </c>
      <c r="P62" s="35" t="str">
        <f t="shared" si="8"/>
        <v>участник</v>
      </c>
      <c r="Q62" s="34" t="s">
        <v>124</v>
      </c>
      <c r="R62" s="34" t="s">
        <v>44</v>
      </c>
    </row>
    <row r="63" spans="1:18" x14ac:dyDescent="0.25">
      <c r="A63" s="9">
        <v>43</v>
      </c>
      <c r="B63" s="40" t="s">
        <v>12</v>
      </c>
      <c r="C63" s="31" t="s">
        <v>401</v>
      </c>
      <c r="D63" s="31" t="s">
        <v>393</v>
      </c>
      <c r="E63" s="31" t="s">
        <v>396</v>
      </c>
      <c r="F63" s="32"/>
      <c r="G63" s="33"/>
      <c r="H63" s="33"/>
      <c r="I63" s="33"/>
      <c r="J63" s="34" t="s">
        <v>167</v>
      </c>
      <c r="K63" s="35" t="s">
        <v>227</v>
      </c>
      <c r="L63" s="33" t="s">
        <v>257</v>
      </c>
      <c r="M63" s="35">
        <v>0</v>
      </c>
      <c r="N63" s="28">
        <f t="shared" si="6"/>
        <v>0</v>
      </c>
      <c r="O63" s="28">
        <f t="shared" si="7"/>
        <v>0</v>
      </c>
      <c r="P63" s="35" t="str">
        <f t="shared" si="8"/>
        <v>участник</v>
      </c>
      <c r="Q63" s="34" t="s">
        <v>124</v>
      </c>
      <c r="R63" s="34" t="s">
        <v>44</v>
      </c>
    </row>
    <row r="64" spans="1:18" x14ac:dyDescent="0.25">
      <c r="A64" s="9">
        <v>44</v>
      </c>
      <c r="B64" s="40" t="s">
        <v>12</v>
      </c>
      <c r="C64" s="31" t="s">
        <v>389</v>
      </c>
      <c r="D64" s="31" t="s">
        <v>399</v>
      </c>
      <c r="E64" s="31" t="s">
        <v>382</v>
      </c>
      <c r="F64" s="32"/>
      <c r="G64" s="33"/>
      <c r="H64" s="33"/>
      <c r="I64" s="35"/>
      <c r="J64" s="34" t="s">
        <v>167</v>
      </c>
      <c r="K64" s="35" t="s">
        <v>210</v>
      </c>
      <c r="L64" s="47" t="s">
        <v>258</v>
      </c>
      <c r="M64" s="35">
        <v>0</v>
      </c>
      <c r="N64" s="28">
        <f t="shared" si="6"/>
        <v>0</v>
      </c>
      <c r="O64" s="28">
        <f t="shared" si="7"/>
        <v>0</v>
      </c>
      <c r="P64" s="35" t="str">
        <f t="shared" si="8"/>
        <v>участник</v>
      </c>
      <c r="Q64" s="34" t="s">
        <v>83</v>
      </c>
      <c r="R64" s="34" t="s">
        <v>44</v>
      </c>
    </row>
    <row r="65" spans="1:18" x14ac:dyDescent="0.25">
      <c r="A65" s="9">
        <v>45</v>
      </c>
      <c r="B65" s="40" t="s">
        <v>12</v>
      </c>
      <c r="C65" s="31" t="s">
        <v>396</v>
      </c>
      <c r="D65" s="31" t="s">
        <v>383</v>
      </c>
      <c r="E65" s="31" t="s">
        <v>394</v>
      </c>
      <c r="F65" s="32"/>
      <c r="G65" s="33"/>
      <c r="H65" s="33"/>
      <c r="I65" s="35"/>
      <c r="J65" s="34" t="s">
        <v>167</v>
      </c>
      <c r="K65" s="35" t="s">
        <v>210</v>
      </c>
      <c r="L65" s="47" t="s">
        <v>259</v>
      </c>
      <c r="M65" s="35">
        <v>0</v>
      </c>
      <c r="N65" s="28">
        <f t="shared" si="6"/>
        <v>0</v>
      </c>
      <c r="O65" s="28">
        <f t="shared" si="7"/>
        <v>0</v>
      </c>
      <c r="P65" s="35" t="str">
        <f t="shared" si="8"/>
        <v>участник</v>
      </c>
      <c r="Q65" s="34" t="s">
        <v>83</v>
      </c>
      <c r="R65" s="34" t="s">
        <v>44</v>
      </c>
    </row>
    <row r="66" spans="1:18" x14ac:dyDescent="0.25">
      <c r="A66" s="9">
        <v>46</v>
      </c>
      <c r="B66" s="40" t="s">
        <v>12</v>
      </c>
      <c r="C66" s="31" t="s">
        <v>386</v>
      </c>
      <c r="D66" s="31" t="s">
        <v>383</v>
      </c>
      <c r="E66" s="31" t="s">
        <v>386</v>
      </c>
      <c r="F66" s="32"/>
      <c r="G66" s="33"/>
      <c r="H66" s="33"/>
      <c r="I66" s="35"/>
      <c r="J66" s="34" t="s">
        <v>167</v>
      </c>
      <c r="K66" s="35" t="s">
        <v>210</v>
      </c>
      <c r="L66" s="47" t="s">
        <v>260</v>
      </c>
      <c r="M66" s="35">
        <v>0</v>
      </c>
      <c r="N66" s="28">
        <f t="shared" si="6"/>
        <v>0</v>
      </c>
      <c r="O66" s="28">
        <f t="shared" si="7"/>
        <v>0</v>
      </c>
      <c r="P66" s="35" t="str">
        <f t="shared" si="8"/>
        <v>участник</v>
      </c>
      <c r="Q66" s="34" t="s">
        <v>83</v>
      </c>
      <c r="R66" s="34" t="s">
        <v>44</v>
      </c>
    </row>
    <row r="67" spans="1:18" x14ac:dyDescent="0.25">
      <c r="A67" s="9">
        <v>47</v>
      </c>
      <c r="B67" s="40" t="s">
        <v>12</v>
      </c>
      <c r="C67" s="31" t="s">
        <v>385</v>
      </c>
      <c r="D67" s="31" t="s">
        <v>402</v>
      </c>
      <c r="E67" s="31" t="s">
        <v>381</v>
      </c>
      <c r="F67" s="32"/>
      <c r="G67" s="33"/>
      <c r="H67" s="33"/>
      <c r="I67" s="35"/>
      <c r="J67" s="34" t="s">
        <v>167</v>
      </c>
      <c r="K67" s="35" t="s">
        <v>210</v>
      </c>
      <c r="L67" s="47" t="s">
        <v>261</v>
      </c>
      <c r="M67" s="35">
        <v>0</v>
      </c>
      <c r="N67" s="28">
        <f t="shared" si="6"/>
        <v>0</v>
      </c>
      <c r="O67" s="28">
        <f t="shared" si="7"/>
        <v>0</v>
      </c>
      <c r="P67" s="35" t="str">
        <f t="shared" si="8"/>
        <v>участник</v>
      </c>
      <c r="Q67" s="34" t="s">
        <v>83</v>
      </c>
      <c r="R67" s="34" t="s">
        <v>44</v>
      </c>
    </row>
    <row r="68" spans="1:18" x14ac:dyDescent="0.25">
      <c r="A68" s="9">
        <v>48</v>
      </c>
      <c r="B68" s="40" t="s">
        <v>12</v>
      </c>
      <c r="C68" s="31" t="s">
        <v>381</v>
      </c>
      <c r="D68" s="31" t="s">
        <v>391</v>
      </c>
      <c r="E68" s="31" t="s">
        <v>384</v>
      </c>
      <c r="F68" s="65"/>
      <c r="G68" s="33"/>
      <c r="H68" s="33"/>
      <c r="I68" s="35"/>
      <c r="J68" s="34" t="s">
        <v>44</v>
      </c>
      <c r="K68" s="35" t="s">
        <v>215</v>
      </c>
      <c r="L68" s="58" t="s">
        <v>262</v>
      </c>
      <c r="M68" s="53">
        <v>0</v>
      </c>
      <c r="N68" s="28">
        <f t="shared" si="6"/>
        <v>0</v>
      </c>
      <c r="O68" s="28">
        <f t="shared" si="7"/>
        <v>0</v>
      </c>
      <c r="P68" s="35" t="str">
        <f t="shared" si="8"/>
        <v>участник</v>
      </c>
      <c r="Q68" s="34" t="s">
        <v>84</v>
      </c>
      <c r="R68" s="34" t="s">
        <v>44</v>
      </c>
    </row>
    <row r="69" spans="1:18" x14ac:dyDescent="0.25">
      <c r="A69" s="9">
        <v>49</v>
      </c>
      <c r="B69" s="40" t="s">
        <v>12</v>
      </c>
      <c r="C69" s="50" t="s">
        <v>399</v>
      </c>
      <c r="D69" s="98" t="s">
        <v>382</v>
      </c>
      <c r="E69" s="98" t="s">
        <v>393</v>
      </c>
      <c r="F69" s="99"/>
      <c r="G69" s="70"/>
      <c r="H69" s="70"/>
      <c r="I69" s="71"/>
      <c r="J69" s="72" t="s">
        <v>44</v>
      </c>
      <c r="K69" s="71" t="s">
        <v>215</v>
      </c>
      <c r="L69" s="73" t="s">
        <v>263</v>
      </c>
      <c r="M69" s="71">
        <v>0</v>
      </c>
      <c r="N69" s="74">
        <f t="shared" si="6"/>
        <v>0</v>
      </c>
      <c r="O69" s="74">
        <f t="shared" si="7"/>
        <v>0</v>
      </c>
      <c r="P69" s="71" t="str">
        <f t="shared" si="8"/>
        <v>участник</v>
      </c>
      <c r="Q69" s="72" t="s">
        <v>84</v>
      </c>
      <c r="R69" s="34" t="s">
        <v>44</v>
      </c>
    </row>
    <row r="70" spans="1:18" x14ac:dyDescent="0.25">
      <c r="A70" s="9">
        <v>50</v>
      </c>
      <c r="B70" s="40" t="s">
        <v>12</v>
      </c>
      <c r="C70" s="50" t="s">
        <v>388</v>
      </c>
      <c r="D70" s="31" t="s">
        <v>381</v>
      </c>
      <c r="E70" s="31" t="s">
        <v>394</v>
      </c>
      <c r="F70" s="65"/>
      <c r="G70" s="33"/>
      <c r="H70" s="33"/>
      <c r="I70" s="35"/>
      <c r="J70" s="34" t="s">
        <v>44</v>
      </c>
      <c r="K70" s="35" t="s">
        <v>215</v>
      </c>
      <c r="L70" s="58" t="s">
        <v>264</v>
      </c>
      <c r="M70" s="53">
        <v>0</v>
      </c>
      <c r="N70" s="28">
        <f t="shared" si="6"/>
        <v>0</v>
      </c>
      <c r="O70" s="28">
        <f t="shared" si="7"/>
        <v>0</v>
      </c>
      <c r="P70" s="35" t="str">
        <f t="shared" si="8"/>
        <v>участник</v>
      </c>
      <c r="Q70" s="34" t="s">
        <v>84</v>
      </c>
      <c r="R70" s="34" t="s">
        <v>44</v>
      </c>
    </row>
    <row r="71" spans="1:18" x14ac:dyDescent="0.25">
      <c r="A71" s="9">
        <v>51</v>
      </c>
      <c r="B71" s="40" t="s">
        <v>12</v>
      </c>
      <c r="C71" s="50" t="s">
        <v>385</v>
      </c>
      <c r="D71" s="50" t="s">
        <v>381</v>
      </c>
      <c r="E71" s="50" t="s">
        <v>381</v>
      </c>
      <c r="F71" s="65"/>
      <c r="G71" s="33"/>
      <c r="H71" s="33"/>
      <c r="I71" s="35"/>
      <c r="J71" s="34" t="s">
        <v>44</v>
      </c>
      <c r="K71" s="35" t="s">
        <v>215</v>
      </c>
      <c r="L71" s="58" t="s">
        <v>265</v>
      </c>
      <c r="M71" s="35">
        <v>0</v>
      </c>
      <c r="N71" s="28">
        <f t="shared" si="6"/>
        <v>0</v>
      </c>
      <c r="O71" s="28">
        <f t="shared" si="7"/>
        <v>0</v>
      </c>
      <c r="P71" s="35" t="str">
        <f t="shared" si="8"/>
        <v>участник</v>
      </c>
      <c r="Q71" s="34" t="s">
        <v>84</v>
      </c>
      <c r="R71" s="34" t="s">
        <v>44</v>
      </c>
    </row>
    <row r="72" spans="1:18" x14ac:dyDescent="0.25">
      <c r="A72" s="9">
        <v>52</v>
      </c>
      <c r="B72" s="40" t="s">
        <v>12</v>
      </c>
      <c r="C72" s="31" t="s">
        <v>391</v>
      </c>
      <c r="D72" s="31" t="s">
        <v>391</v>
      </c>
      <c r="E72" s="31" t="s">
        <v>381</v>
      </c>
      <c r="F72" s="65"/>
      <c r="G72" s="33"/>
      <c r="H72" s="33"/>
      <c r="I72" s="35"/>
      <c r="J72" s="34" t="s">
        <v>44</v>
      </c>
      <c r="K72" s="35" t="s">
        <v>215</v>
      </c>
      <c r="L72" s="58" t="s">
        <v>266</v>
      </c>
      <c r="M72" s="53">
        <v>0</v>
      </c>
      <c r="N72" s="28">
        <f t="shared" si="6"/>
        <v>0</v>
      </c>
      <c r="O72" s="28">
        <f t="shared" si="7"/>
        <v>0</v>
      </c>
      <c r="P72" s="35" t="str">
        <f t="shared" si="8"/>
        <v>участник</v>
      </c>
      <c r="Q72" s="34" t="s">
        <v>84</v>
      </c>
      <c r="R72" s="34" t="s">
        <v>44</v>
      </c>
    </row>
    <row r="73" spans="1:18" x14ac:dyDescent="0.25">
      <c r="A73" s="9">
        <v>53</v>
      </c>
      <c r="B73" s="40" t="s">
        <v>12</v>
      </c>
      <c r="C73" s="31" t="s">
        <v>380</v>
      </c>
      <c r="D73" s="31" t="s">
        <v>394</v>
      </c>
      <c r="E73" s="31" t="s">
        <v>381</v>
      </c>
      <c r="F73" s="65"/>
      <c r="G73" s="33"/>
      <c r="H73" s="33"/>
      <c r="I73" s="35"/>
      <c r="J73" s="34" t="s">
        <v>44</v>
      </c>
      <c r="K73" s="35" t="s">
        <v>215</v>
      </c>
      <c r="L73" s="58" t="s">
        <v>267</v>
      </c>
      <c r="M73" s="53">
        <v>0</v>
      </c>
      <c r="N73" s="28">
        <f t="shared" si="6"/>
        <v>0</v>
      </c>
      <c r="O73" s="28">
        <f t="shared" si="7"/>
        <v>0</v>
      </c>
      <c r="P73" s="35" t="str">
        <f t="shared" si="8"/>
        <v>участник</v>
      </c>
      <c r="Q73" s="34" t="s">
        <v>84</v>
      </c>
      <c r="R73" s="34" t="s">
        <v>44</v>
      </c>
    </row>
    <row r="74" spans="1:18" x14ac:dyDescent="0.25">
      <c r="A74" s="9">
        <v>54</v>
      </c>
      <c r="B74" s="40" t="s">
        <v>12</v>
      </c>
      <c r="C74" s="50" t="s">
        <v>406</v>
      </c>
      <c r="D74" s="31" t="s">
        <v>387</v>
      </c>
      <c r="E74" s="31" t="s">
        <v>381</v>
      </c>
      <c r="F74" s="65"/>
      <c r="G74" s="33"/>
      <c r="H74" s="33"/>
      <c r="I74" s="35"/>
      <c r="J74" s="34" t="s">
        <v>44</v>
      </c>
      <c r="K74" s="35" t="s">
        <v>215</v>
      </c>
      <c r="L74" s="58" t="s">
        <v>268</v>
      </c>
      <c r="M74" s="53">
        <v>0</v>
      </c>
      <c r="N74" s="28">
        <f t="shared" si="6"/>
        <v>0</v>
      </c>
      <c r="O74" s="28">
        <f t="shared" si="7"/>
        <v>0</v>
      </c>
      <c r="P74" s="35" t="str">
        <f t="shared" si="8"/>
        <v>участник</v>
      </c>
      <c r="Q74" s="34" t="s">
        <v>84</v>
      </c>
      <c r="R74" s="34" t="s">
        <v>44</v>
      </c>
    </row>
    <row r="75" spans="1:18" x14ac:dyDescent="0.25">
      <c r="A75" s="9">
        <v>55</v>
      </c>
      <c r="B75" s="40" t="s">
        <v>12</v>
      </c>
      <c r="C75" s="31" t="s">
        <v>388</v>
      </c>
      <c r="D75" s="31" t="s">
        <v>381</v>
      </c>
      <c r="E75" s="31" t="s">
        <v>383</v>
      </c>
      <c r="F75" s="65"/>
      <c r="G75" s="33"/>
      <c r="H75" s="33"/>
      <c r="I75" s="35"/>
      <c r="J75" s="34" t="s">
        <v>44</v>
      </c>
      <c r="K75" s="35" t="s">
        <v>225</v>
      </c>
      <c r="L75" s="58" t="s">
        <v>269</v>
      </c>
      <c r="M75" s="53">
        <v>0</v>
      </c>
      <c r="N75" s="28">
        <f t="shared" si="6"/>
        <v>0</v>
      </c>
      <c r="O75" s="28">
        <f t="shared" si="7"/>
        <v>0</v>
      </c>
      <c r="P75" s="35" t="str">
        <f t="shared" si="8"/>
        <v>участник</v>
      </c>
      <c r="Q75" s="34" t="s">
        <v>85</v>
      </c>
      <c r="R75" s="34" t="s">
        <v>44</v>
      </c>
    </row>
    <row r="76" spans="1:18" x14ac:dyDescent="0.25">
      <c r="A76" s="9">
        <v>56</v>
      </c>
      <c r="B76" s="40" t="s">
        <v>12</v>
      </c>
      <c r="C76" s="50" t="s">
        <v>382</v>
      </c>
      <c r="D76" s="31" t="s">
        <v>396</v>
      </c>
      <c r="E76" s="31" t="s">
        <v>396</v>
      </c>
      <c r="F76" s="65"/>
      <c r="G76" s="33"/>
      <c r="H76" s="33"/>
      <c r="I76" s="35"/>
      <c r="J76" s="34" t="s">
        <v>44</v>
      </c>
      <c r="K76" s="38" t="s">
        <v>225</v>
      </c>
      <c r="L76" s="58" t="s">
        <v>270</v>
      </c>
      <c r="M76" s="53">
        <v>0</v>
      </c>
      <c r="N76" s="28">
        <f t="shared" si="6"/>
        <v>0</v>
      </c>
      <c r="O76" s="28">
        <f t="shared" si="7"/>
        <v>0</v>
      </c>
      <c r="P76" s="35" t="str">
        <f t="shared" si="8"/>
        <v>участник</v>
      </c>
      <c r="Q76" s="34" t="s">
        <v>85</v>
      </c>
      <c r="R76" s="34" t="s">
        <v>44</v>
      </c>
    </row>
    <row r="77" spans="1:18" x14ac:dyDescent="0.25">
      <c r="A77" s="9">
        <v>57</v>
      </c>
      <c r="B77" s="40" t="s">
        <v>12</v>
      </c>
      <c r="C77" s="50" t="s">
        <v>385</v>
      </c>
      <c r="D77" s="31" t="s">
        <v>397</v>
      </c>
      <c r="E77" s="31" t="s">
        <v>404</v>
      </c>
      <c r="F77" s="65"/>
      <c r="G77" s="33"/>
      <c r="H77" s="33"/>
      <c r="I77" s="35"/>
      <c r="J77" s="34" t="s">
        <v>44</v>
      </c>
      <c r="K77" s="35" t="s">
        <v>225</v>
      </c>
      <c r="L77" s="58" t="s">
        <v>271</v>
      </c>
      <c r="M77" s="53">
        <v>0</v>
      </c>
      <c r="N77" s="28">
        <f t="shared" si="6"/>
        <v>0</v>
      </c>
      <c r="O77" s="28">
        <f t="shared" si="7"/>
        <v>0</v>
      </c>
      <c r="P77" s="35" t="str">
        <f t="shared" si="8"/>
        <v>участник</v>
      </c>
      <c r="Q77" s="34" t="s">
        <v>85</v>
      </c>
      <c r="R77" s="34" t="s">
        <v>44</v>
      </c>
    </row>
    <row r="78" spans="1:18" x14ac:dyDescent="0.25">
      <c r="A78" s="9">
        <v>58</v>
      </c>
      <c r="B78" s="40" t="s">
        <v>12</v>
      </c>
      <c r="C78" s="31" t="s">
        <v>386</v>
      </c>
      <c r="D78" s="31" t="s">
        <v>386</v>
      </c>
      <c r="E78" s="31" t="s">
        <v>394</v>
      </c>
      <c r="F78" s="65"/>
      <c r="G78" s="33"/>
      <c r="H78" s="33"/>
      <c r="I78" s="35"/>
      <c r="J78" s="34" t="s">
        <v>44</v>
      </c>
      <c r="K78" s="35" t="s">
        <v>225</v>
      </c>
      <c r="L78" s="58" t="s">
        <v>272</v>
      </c>
      <c r="M78" s="53">
        <v>0</v>
      </c>
      <c r="N78" s="28">
        <f t="shared" si="6"/>
        <v>0</v>
      </c>
      <c r="O78" s="28">
        <f t="shared" si="7"/>
        <v>0</v>
      </c>
      <c r="P78" s="35" t="str">
        <f t="shared" si="8"/>
        <v>участник</v>
      </c>
      <c r="Q78" s="34" t="s">
        <v>85</v>
      </c>
      <c r="R78" s="34" t="s">
        <v>44</v>
      </c>
    </row>
    <row r="79" spans="1:18" x14ac:dyDescent="0.25">
      <c r="A79" s="9">
        <v>59</v>
      </c>
      <c r="B79" s="40" t="s">
        <v>12</v>
      </c>
      <c r="C79" s="31" t="s">
        <v>397</v>
      </c>
      <c r="D79" s="31" t="s">
        <v>394</v>
      </c>
      <c r="E79" s="31" t="s">
        <v>393</v>
      </c>
      <c r="F79" s="65"/>
      <c r="G79" s="33"/>
      <c r="H79" s="33"/>
      <c r="I79" s="35"/>
      <c r="J79" s="34" t="s">
        <v>44</v>
      </c>
      <c r="K79" s="35" t="s">
        <v>225</v>
      </c>
      <c r="L79" s="58" t="s">
        <v>273</v>
      </c>
      <c r="M79" s="53">
        <v>0</v>
      </c>
      <c r="N79" s="28">
        <f t="shared" si="6"/>
        <v>0</v>
      </c>
      <c r="O79" s="28">
        <f t="shared" si="7"/>
        <v>0</v>
      </c>
      <c r="P79" s="35" t="str">
        <f t="shared" si="8"/>
        <v>участник</v>
      </c>
      <c r="Q79" s="34" t="s">
        <v>85</v>
      </c>
      <c r="R79" s="34" t="s">
        <v>44</v>
      </c>
    </row>
  </sheetData>
  <protectedRanges>
    <protectedRange sqref="N11:N69" name="Диапазон1_3_1_2"/>
    <protectedRange sqref="O11:O69" name="Диапазон1_1_1_1_2"/>
    <protectedRange sqref="P11:P69" name="Диапазон1_2_1_1_1_2"/>
  </protectedRanges>
  <autoFilter ref="A10:R10" xr:uid="{00000000-0009-0000-0000-000002000000}">
    <sortState xmlns:xlrd2="http://schemas.microsoft.com/office/spreadsheetml/2017/richdata2" ref="A11:R7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0" priority="3" stopIfTrue="1">
      <formula>ISBLANK(C4)</formula>
    </cfRule>
  </conditionalFormatting>
  <conditionalFormatting sqref="C8">
    <cfRule type="expression" dxfId="19" priority="2" stopIfTrue="1">
      <formula>ISBLANK(C8)</formula>
    </cfRule>
  </conditionalFormatting>
  <conditionalFormatting sqref="E9">
    <cfRule type="expression" dxfId="18" priority="1" stopIfTrue="1">
      <formula>ISBLANK(E9)</formula>
    </cfRule>
  </conditionalFormatting>
  <dataValidations count="1">
    <dataValidation allowBlank="1" showInputMessage="1" showErrorMessage="1" sqref="C4:C8 A4:A8 E9 F4:F8 E6:E7 B10:F10 C11:F11 C61:F61" xr:uid="{00000000-0002-0000-0200-000000000000}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2"/>
  <sheetViews>
    <sheetView zoomScaleNormal="100" workbookViewId="0">
      <selection activeCell="I11" sqref="I11:I44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19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9" ht="32.25" customHeight="1" x14ac:dyDescent="0.25">
      <c r="B2" s="11"/>
      <c r="C2" s="114" t="s">
        <v>207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34</v>
      </c>
    </row>
    <row r="3" spans="1:19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9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3</v>
      </c>
    </row>
    <row r="5" spans="1:19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1</v>
      </c>
    </row>
    <row r="6" spans="1:19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30</v>
      </c>
    </row>
    <row r="7" spans="1:19" x14ac:dyDescent="0.25">
      <c r="A7" s="15" t="s">
        <v>5</v>
      </c>
      <c r="B7" s="15"/>
      <c r="C7" s="15">
        <v>6</v>
      </c>
      <c r="P7" s="19"/>
      <c r="Q7" s="17" t="s">
        <v>25</v>
      </c>
      <c r="R7" s="20">
        <v>0.45</v>
      </c>
    </row>
    <row r="8" spans="1:19" x14ac:dyDescent="0.25">
      <c r="A8" s="15" t="s">
        <v>7</v>
      </c>
      <c r="B8" s="15"/>
      <c r="C8" s="39">
        <v>45946</v>
      </c>
      <c r="Q8" s="21" t="s">
        <v>31</v>
      </c>
      <c r="R8" s="20">
        <f>(R4+R5)/R2</f>
        <v>0.11764705882352941</v>
      </c>
    </row>
    <row r="9" spans="1:19" x14ac:dyDescent="0.25">
      <c r="C9" s="115" t="s">
        <v>24</v>
      </c>
      <c r="D9" s="115"/>
      <c r="E9" s="14">
        <v>56</v>
      </c>
      <c r="G9" s="17" t="s">
        <v>43</v>
      </c>
      <c r="H9" s="44">
        <f>E9/2</f>
        <v>28</v>
      </c>
      <c r="J9" s="22" t="s">
        <v>13</v>
      </c>
      <c r="K9" s="23">
        <f>MAX(M11:M60)</f>
        <v>31</v>
      </c>
      <c r="L9" s="24" t="str">
        <f>IF(K9*100/E9&gt;=50,"победитель","участник")</f>
        <v>победитель</v>
      </c>
      <c r="P9" s="25">
        <f>R8-45%</f>
        <v>-0.33235294117647063</v>
      </c>
      <c r="Q9" s="17" t="s">
        <v>26</v>
      </c>
      <c r="R9" s="26">
        <f>IF((R2*P9)&gt;0,(R2*P9),0)</f>
        <v>0</v>
      </c>
    </row>
    <row r="10" spans="1:19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9" s="29" customFormat="1" ht="12.95" customHeight="1" x14ac:dyDescent="0.2">
      <c r="A11" s="9">
        <v>1</v>
      </c>
      <c r="B11" s="40" t="s">
        <v>12</v>
      </c>
      <c r="C11" s="31" t="s">
        <v>383</v>
      </c>
      <c r="D11" s="31" t="s">
        <v>386</v>
      </c>
      <c r="E11" s="31" t="s">
        <v>394</v>
      </c>
      <c r="F11" s="32"/>
      <c r="G11" s="33"/>
      <c r="H11" s="33"/>
      <c r="I11" s="35"/>
      <c r="J11" s="34" t="s">
        <v>167</v>
      </c>
      <c r="K11" s="35" t="s">
        <v>168</v>
      </c>
      <c r="L11" s="47" t="s">
        <v>169</v>
      </c>
      <c r="M11" s="35">
        <v>31</v>
      </c>
      <c r="N11" s="28">
        <f t="shared" ref="N11:N44" si="0">IF(M11="","",M11/$E$9)</f>
        <v>0.5535714285714286</v>
      </c>
      <c r="O11" s="28">
        <f t="shared" ref="O11:O44" si="1">IF(M11="","",M11/$K$9)</f>
        <v>1</v>
      </c>
      <c r="P11" s="35" t="str">
        <f t="shared" ref="P11:P44" si="2">IF(M11="","",IF($K$9=M11,$L$9,IF(M11&gt;=$H$9,"призер","участник")))</f>
        <v>победитель</v>
      </c>
      <c r="Q11" s="34" t="s">
        <v>83</v>
      </c>
      <c r="R11" s="34" t="s">
        <v>170</v>
      </c>
      <c r="S11" s="67"/>
    </row>
    <row r="12" spans="1:19" s="29" customFormat="1" ht="12.95" customHeight="1" x14ac:dyDescent="0.2">
      <c r="A12" s="9">
        <v>12</v>
      </c>
      <c r="B12" s="40" t="s">
        <v>12</v>
      </c>
      <c r="C12" s="31" t="s">
        <v>385</v>
      </c>
      <c r="D12" s="31" t="s">
        <v>386</v>
      </c>
      <c r="E12" s="31" t="s">
        <v>397</v>
      </c>
      <c r="F12" s="32"/>
      <c r="G12" s="33"/>
      <c r="H12" s="33"/>
      <c r="I12" s="35"/>
      <c r="J12" s="34" t="s">
        <v>167</v>
      </c>
      <c r="K12" s="35" t="s">
        <v>179</v>
      </c>
      <c r="L12" s="47" t="s">
        <v>182</v>
      </c>
      <c r="M12" s="35">
        <v>31</v>
      </c>
      <c r="N12" s="28">
        <f t="shared" si="0"/>
        <v>0.5535714285714286</v>
      </c>
      <c r="O12" s="28">
        <f t="shared" si="1"/>
        <v>1</v>
      </c>
      <c r="P12" s="35" t="str">
        <f t="shared" si="2"/>
        <v>победитель</v>
      </c>
      <c r="Q12" s="34" t="s">
        <v>83</v>
      </c>
      <c r="R12" s="34" t="s">
        <v>170</v>
      </c>
      <c r="S12" s="67"/>
    </row>
    <row r="13" spans="1:19" x14ac:dyDescent="0.25">
      <c r="A13" s="9">
        <v>13</v>
      </c>
      <c r="B13" s="40" t="s">
        <v>12</v>
      </c>
      <c r="C13" s="31" t="s">
        <v>395</v>
      </c>
      <c r="D13" s="31" t="s">
        <v>382</v>
      </c>
      <c r="E13" s="31" t="s">
        <v>381</v>
      </c>
      <c r="F13" s="32"/>
      <c r="G13" s="33"/>
      <c r="H13" s="33"/>
      <c r="I13" s="35"/>
      <c r="J13" s="34" t="s">
        <v>167</v>
      </c>
      <c r="K13" s="35" t="s">
        <v>179</v>
      </c>
      <c r="L13" s="47" t="s">
        <v>183</v>
      </c>
      <c r="M13" s="35">
        <v>31</v>
      </c>
      <c r="N13" s="28">
        <f t="shared" si="0"/>
        <v>0.5535714285714286</v>
      </c>
      <c r="O13" s="28">
        <f t="shared" si="1"/>
        <v>1</v>
      </c>
      <c r="P13" s="35" t="str">
        <f t="shared" si="2"/>
        <v>победитель</v>
      </c>
      <c r="Q13" s="34" t="s">
        <v>83</v>
      </c>
      <c r="R13" s="34" t="s">
        <v>170</v>
      </c>
      <c r="S13" s="50"/>
    </row>
    <row r="14" spans="1:19" x14ac:dyDescent="0.25">
      <c r="A14" s="9">
        <v>8</v>
      </c>
      <c r="B14" s="40" t="s">
        <v>12</v>
      </c>
      <c r="C14" s="31" t="s">
        <v>397</v>
      </c>
      <c r="D14" s="31" t="s">
        <v>382</v>
      </c>
      <c r="E14" s="31" t="s">
        <v>394</v>
      </c>
      <c r="F14" s="32"/>
      <c r="G14" s="33"/>
      <c r="H14" s="33"/>
      <c r="I14" s="35"/>
      <c r="J14" s="34" t="s">
        <v>167</v>
      </c>
      <c r="K14" s="35" t="s">
        <v>168</v>
      </c>
      <c r="L14" s="58" t="s">
        <v>177</v>
      </c>
      <c r="M14" s="35">
        <v>23</v>
      </c>
      <c r="N14" s="28">
        <f t="shared" si="0"/>
        <v>0.4107142857142857</v>
      </c>
      <c r="O14" s="28">
        <f t="shared" si="1"/>
        <v>0.74193548387096775</v>
      </c>
      <c r="P14" s="35" t="s">
        <v>378</v>
      </c>
      <c r="Q14" s="34" t="s">
        <v>83</v>
      </c>
      <c r="R14" s="34" t="s">
        <v>170</v>
      </c>
      <c r="S14" s="50"/>
    </row>
    <row r="15" spans="1:19" x14ac:dyDescent="0.25">
      <c r="A15" s="9">
        <v>2</v>
      </c>
      <c r="B15" s="40" t="s">
        <v>12</v>
      </c>
      <c r="C15" s="31" t="s">
        <v>384</v>
      </c>
      <c r="D15" s="31" t="s">
        <v>398</v>
      </c>
      <c r="E15" s="31" t="s">
        <v>394</v>
      </c>
      <c r="F15" s="32"/>
      <c r="G15" s="33"/>
      <c r="H15" s="33"/>
      <c r="I15" s="35"/>
      <c r="J15" s="34" t="s">
        <v>167</v>
      </c>
      <c r="K15" s="35" t="s">
        <v>168</v>
      </c>
      <c r="L15" s="47" t="s">
        <v>171</v>
      </c>
      <c r="M15" s="35">
        <v>19</v>
      </c>
      <c r="N15" s="28">
        <f t="shared" si="0"/>
        <v>0.3392857142857143</v>
      </c>
      <c r="O15" s="28">
        <f t="shared" si="1"/>
        <v>0.61290322580645162</v>
      </c>
      <c r="P15" s="35" t="str">
        <f t="shared" si="2"/>
        <v>участник</v>
      </c>
      <c r="Q15" s="34" t="s">
        <v>83</v>
      </c>
      <c r="R15" s="34" t="s">
        <v>170</v>
      </c>
      <c r="S15" s="50"/>
    </row>
    <row r="16" spans="1:19" x14ac:dyDescent="0.25">
      <c r="A16" s="9">
        <v>6</v>
      </c>
      <c r="B16" s="40" t="s">
        <v>12</v>
      </c>
      <c r="C16" s="31" t="s">
        <v>397</v>
      </c>
      <c r="D16" s="31" t="s">
        <v>383</v>
      </c>
      <c r="E16" s="31" t="s">
        <v>381</v>
      </c>
      <c r="F16" s="32"/>
      <c r="G16" s="33"/>
      <c r="H16" s="33"/>
      <c r="I16" s="35"/>
      <c r="J16" s="34" t="s">
        <v>167</v>
      </c>
      <c r="K16" s="35" t="s">
        <v>168</v>
      </c>
      <c r="L16" s="47" t="s">
        <v>175</v>
      </c>
      <c r="M16" s="35">
        <v>17</v>
      </c>
      <c r="N16" s="28">
        <f t="shared" si="0"/>
        <v>0.30357142857142855</v>
      </c>
      <c r="O16" s="28">
        <f t="shared" si="1"/>
        <v>0.54838709677419351</v>
      </c>
      <c r="P16" s="35" t="str">
        <f t="shared" si="2"/>
        <v>участник</v>
      </c>
      <c r="Q16" s="34" t="s">
        <v>83</v>
      </c>
      <c r="R16" s="34" t="s">
        <v>170</v>
      </c>
      <c r="S16" s="50"/>
    </row>
    <row r="17" spans="1:19" x14ac:dyDescent="0.25">
      <c r="A17" s="9">
        <v>24</v>
      </c>
      <c r="B17" s="40" t="s">
        <v>12</v>
      </c>
      <c r="C17" s="31" t="s">
        <v>397</v>
      </c>
      <c r="D17" s="31" t="s">
        <v>394</v>
      </c>
      <c r="E17" s="31" t="s">
        <v>381</v>
      </c>
      <c r="F17" s="32"/>
      <c r="G17" s="33"/>
      <c r="H17" s="33"/>
      <c r="I17" s="35"/>
      <c r="J17" s="34" t="s">
        <v>44</v>
      </c>
      <c r="K17" s="35" t="s">
        <v>193</v>
      </c>
      <c r="L17" s="58" t="s">
        <v>196</v>
      </c>
      <c r="M17" s="35">
        <v>16</v>
      </c>
      <c r="N17" s="28">
        <f t="shared" si="0"/>
        <v>0.2857142857142857</v>
      </c>
      <c r="O17" s="28">
        <f t="shared" si="1"/>
        <v>0.5161290322580645</v>
      </c>
      <c r="P17" s="35" t="str">
        <f t="shared" si="2"/>
        <v>участник</v>
      </c>
      <c r="Q17" s="34" t="s">
        <v>84</v>
      </c>
      <c r="R17" s="34" t="s">
        <v>170</v>
      </c>
      <c r="S17" s="50"/>
    </row>
    <row r="18" spans="1:19" x14ac:dyDescent="0.25">
      <c r="A18" s="9">
        <v>5</v>
      </c>
      <c r="B18" s="40" t="s">
        <v>12</v>
      </c>
      <c r="C18" s="31" t="s">
        <v>386</v>
      </c>
      <c r="D18" s="31" t="s">
        <v>381</v>
      </c>
      <c r="E18" s="31" t="s">
        <v>385</v>
      </c>
      <c r="F18" s="32"/>
      <c r="G18" s="33"/>
      <c r="H18" s="33"/>
      <c r="I18" s="35"/>
      <c r="J18" s="34" t="s">
        <v>167</v>
      </c>
      <c r="K18" s="35" t="s">
        <v>168</v>
      </c>
      <c r="L18" s="47" t="s">
        <v>174</v>
      </c>
      <c r="M18" s="35">
        <v>14</v>
      </c>
      <c r="N18" s="28">
        <f t="shared" si="0"/>
        <v>0.25</v>
      </c>
      <c r="O18" s="28">
        <f t="shared" si="1"/>
        <v>0.45161290322580644</v>
      </c>
      <c r="P18" s="35" t="str">
        <f t="shared" si="2"/>
        <v>участник</v>
      </c>
      <c r="Q18" s="34" t="s">
        <v>83</v>
      </c>
      <c r="R18" s="34" t="s">
        <v>170</v>
      </c>
      <c r="S18" s="50"/>
    </row>
    <row r="19" spans="1:19" x14ac:dyDescent="0.25">
      <c r="A19" s="9">
        <v>14</v>
      </c>
      <c r="B19" s="40" t="s">
        <v>12</v>
      </c>
      <c r="C19" s="31" t="s">
        <v>384</v>
      </c>
      <c r="D19" s="31" t="s">
        <v>381</v>
      </c>
      <c r="E19" s="31" t="s">
        <v>394</v>
      </c>
      <c r="F19" s="32"/>
      <c r="G19" s="33"/>
      <c r="H19" s="33"/>
      <c r="I19" s="35"/>
      <c r="J19" s="34" t="s">
        <v>44</v>
      </c>
      <c r="K19" s="35" t="s">
        <v>184</v>
      </c>
      <c r="L19" s="58" t="s">
        <v>185</v>
      </c>
      <c r="M19" s="35">
        <v>14</v>
      </c>
      <c r="N19" s="28">
        <f t="shared" si="0"/>
        <v>0.25</v>
      </c>
      <c r="O19" s="28">
        <f t="shared" si="1"/>
        <v>0.45161290322580644</v>
      </c>
      <c r="P19" s="35" t="str">
        <f t="shared" si="2"/>
        <v>участник</v>
      </c>
      <c r="Q19" s="34" t="s">
        <v>329</v>
      </c>
      <c r="R19" s="34" t="s">
        <v>170</v>
      </c>
      <c r="S19" s="50"/>
    </row>
    <row r="20" spans="1:19" x14ac:dyDescent="0.25">
      <c r="A20" s="9">
        <v>4</v>
      </c>
      <c r="B20" s="40" t="s">
        <v>12</v>
      </c>
      <c r="C20" s="31" t="s">
        <v>386</v>
      </c>
      <c r="D20" s="31" t="s">
        <v>396</v>
      </c>
      <c r="E20" s="31" t="s">
        <v>381</v>
      </c>
      <c r="F20" s="32"/>
      <c r="G20" s="33"/>
      <c r="H20" s="33"/>
      <c r="I20" s="35"/>
      <c r="J20" s="34" t="s">
        <v>167</v>
      </c>
      <c r="K20" s="35" t="s">
        <v>168</v>
      </c>
      <c r="L20" s="47" t="s">
        <v>173</v>
      </c>
      <c r="M20" s="35">
        <v>12</v>
      </c>
      <c r="N20" s="28">
        <f t="shared" si="0"/>
        <v>0.21428571428571427</v>
      </c>
      <c r="O20" s="28">
        <f t="shared" si="1"/>
        <v>0.38709677419354838</v>
      </c>
      <c r="P20" s="35" t="str">
        <f t="shared" si="2"/>
        <v>участник</v>
      </c>
      <c r="Q20" s="34" t="s">
        <v>83</v>
      </c>
      <c r="R20" s="34" t="s">
        <v>170</v>
      </c>
      <c r="S20" s="50"/>
    </row>
    <row r="21" spans="1:19" x14ac:dyDescent="0.25">
      <c r="A21" s="9">
        <v>30</v>
      </c>
      <c r="B21" s="40" t="s">
        <v>12</v>
      </c>
      <c r="C21" s="31" t="s">
        <v>385</v>
      </c>
      <c r="D21" s="31" t="s">
        <v>396</v>
      </c>
      <c r="E21" s="50" t="s">
        <v>396</v>
      </c>
      <c r="F21" s="51"/>
      <c r="G21" s="33"/>
      <c r="H21" s="33"/>
      <c r="I21" s="35"/>
      <c r="J21" s="34" t="s">
        <v>44</v>
      </c>
      <c r="K21" s="35" t="s">
        <v>193</v>
      </c>
      <c r="L21" s="58" t="s">
        <v>202</v>
      </c>
      <c r="M21" s="35">
        <v>12</v>
      </c>
      <c r="N21" s="28">
        <f t="shared" si="0"/>
        <v>0.21428571428571427</v>
      </c>
      <c r="O21" s="28">
        <f t="shared" si="1"/>
        <v>0.38709677419354838</v>
      </c>
      <c r="P21" s="35" t="str">
        <f t="shared" si="2"/>
        <v>участник</v>
      </c>
      <c r="Q21" s="34" t="s">
        <v>84</v>
      </c>
      <c r="R21" s="34" t="s">
        <v>170</v>
      </c>
      <c r="S21" s="50"/>
    </row>
    <row r="22" spans="1:19" x14ac:dyDescent="0.25">
      <c r="A22" s="9">
        <v>10</v>
      </c>
      <c r="B22" s="40" t="s">
        <v>12</v>
      </c>
      <c r="C22" s="31" t="s">
        <v>384</v>
      </c>
      <c r="D22" s="31" t="s">
        <v>381</v>
      </c>
      <c r="E22" s="31" t="s">
        <v>394</v>
      </c>
      <c r="F22" s="32"/>
      <c r="G22" s="33"/>
      <c r="H22" s="33"/>
      <c r="I22" s="35"/>
      <c r="J22" s="34" t="s">
        <v>167</v>
      </c>
      <c r="K22" s="35" t="s">
        <v>179</v>
      </c>
      <c r="L22" s="47" t="s">
        <v>180</v>
      </c>
      <c r="M22" s="35">
        <v>11</v>
      </c>
      <c r="N22" s="28">
        <f t="shared" si="0"/>
        <v>0.19642857142857142</v>
      </c>
      <c r="O22" s="28">
        <f t="shared" si="1"/>
        <v>0.35483870967741937</v>
      </c>
      <c r="P22" s="35" t="str">
        <f t="shared" si="2"/>
        <v>участник</v>
      </c>
      <c r="Q22" s="34" t="s">
        <v>83</v>
      </c>
      <c r="R22" s="34" t="s">
        <v>170</v>
      </c>
      <c r="S22" s="50"/>
    </row>
    <row r="23" spans="1:19" x14ac:dyDescent="0.25">
      <c r="A23" s="9">
        <v>28</v>
      </c>
      <c r="B23" s="40" t="s">
        <v>12</v>
      </c>
      <c r="C23" s="31" t="s">
        <v>399</v>
      </c>
      <c r="D23" s="31" t="s">
        <v>382</v>
      </c>
      <c r="E23" s="31" t="s">
        <v>386</v>
      </c>
      <c r="F23" s="32"/>
      <c r="G23" s="33"/>
      <c r="H23" s="33"/>
      <c r="I23" s="35"/>
      <c r="J23" s="34" t="s">
        <v>44</v>
      </c>
      <c r="K23" s="35" t="s">
        <v>193</v>
      </c>
      <c r="L23" s="58" t="s">
        <v>200</v>
      </c>
      <c r="M23" s="35">
        <v>11</v>
      </c>
      <c r="N23" s="28">
        <f t="shared" si="0"/>
        <v>0.19642857142857142</v>
      </c>
      <c r="O23" s="28">
        <f t="shared" si="1"/>
        <v>0.35483870967741937</v>
      </c>
      <c r="P23" s="35" t="str">
        <f t="shared" si="2"/>
        <v>участник</v>
      </c>
      <c r="Q23" s="34" t="s">
        <v>84</v>
      </c>
      <c r="R23" s="34" t="s">
        <v>170</v>
      </c>
      <c r="S23" s="50"/>
    </row>
    <row r="24" spans="1:19" x14ac:dyDescent="0.25">
      <c r="A24" s="9">
        <v>27</v>
      </c>
      <c r="B24" s="40" t="s">
        <v>12</v>
      </c>
      <c r="C24" s="31" t="s">
        <v>384</v>
      </c>
      <c r="D24" s="31" t="s">
        <v>381</v>
      </c>
      <c r="E24" s="31" t="s">
        <v>392</v>
      </c>
      <c r="F24" s="32"/>
      <c r="G24" s="33"/>
      <c r="H24" s="33"/>
      <c r="I24" s="35"/>
      <c r="J24" s="34" t="s">
        <v>44</v>
      </c>
      <c r="K24" s="35" t="s">
        <v>193</v>
      </c>
      <c r="L24" s="58" t="s">
        <v>199</v>
      </c>
      <c r="M24" s="35">
        <v>10</v>
      </c>
      <c r="N24" s="28">
        <f t="shared" si="0"/>
        <v>0.17857142857142858</v>
      </c>
      <c r="O24" s="28">
        <f t="shared" si="1"/>
        <v>0.32258064516129031</v>
      </c>
      <c r="P24" s="35" t="str">
        <f t="shared" si="2"/>
        <v>участник</v>
      </c>
      <c r="Q24" s="34" t="s">
        <v>84</v>
      </c>
      <c r="R24" s="34" t="s">
        <v>170</v>
      </c>
      <c r="S24" s="67"/>
    </row>
    <row r="25" spans="1:19" x14ac:dyDescent="0.25">
      <c r="A25" s="9">
        <v>9</v>
      </c>
      <c r="B25" s="40" t="s">
        <v>12</v>
      </c>
      <c r="C25" s="31" t="s">
        <v>383</v>
      </c>
      <c r="D25" s="31" t="s">
        <v>381</v>
      </c>
      <c r="E25" s="31" t="s">
        <v>385</v>
      </c>
      <c r="F25" s="32"/>
      <c r="G25" s="33"/>
      <c r="H25" s="33"/>
      <c r="I25" s="35"/>
      <c r="J25" s="34" t="s">
        <v>167</v>
      </c>
      <c r="K25" s="35" t="s">
        <v>168</v>
      </c>
      <c r="L25" s="58" t="s">
        <v>178</v>
      </c>
      <c r="M25" s="35">
        <v>9</v>
      </c>
      <c r="N25" s="28">
        <f t="shared" si="0"/>
        <v>0.16071428571428573</v>
      </c>
      <c r="O25" s="28">
        <f t="shared" si="1"/>
        <v>0.29032258064516131</v>
      </c>
      <c r="P25" s="35" t="str">
        <f t="shared" si="2"/>
        <v>участник</v>
      </c>
      <c r="Q25" s="34" t="s">
        <v>83</v>
      </c>
      <c r="R25" s="34" t="s">
        <v>170</v>
      </c>
      <c r="S25" s="67"/>
    </row>
    <row r="26" spans="1:19" x14ac:dyDescent="0.25">
      <c r="A26" s="9">
        <v>7</v>
      </c>
      <c r="B26" s="40" t="s">
        <v>12</v>
      </c>
      <c r="C26" s="31" t="s">
        <v>391</v>
      </c>
      <c r="D26" s="31" t="s">
        <v>381</v>
      </c>
      <c r="E26" s="31" t="s">
        <v>381</v>
      </c>
      <c r="F26" s="32"/>
      <c r="G26" s="33"/>
      <c r="H26" s="33"/>
      <c r="I26" s="35"/>
      <c r="J26" s="34" t="s">
        <v>167</v>
      </c>
      <c r="K26" s="35" t="s">
        <v>168</v>
      </c>
      <c r="L26" s="58" t="s">
        <v>176</v>
      </c>
      <c r="M26" s="35">
        <v>8</v>
      </c>
      <c r="N26" s="28">
        <f t="shared" si="0"/>
        <v>0.14285714285714285</v>
      </c>
      <c r="O26" s="28">
        <f t="shared" si="1"/>
        <v>0.25806451612903225</v>
      </c>
      <c r="P26" s="35" t="str">
        <f t="shared" si="2"/>
        <v>участник</v>
      </c>
      <c r="Q26" s="34" t="s">
        <v>83</v>
      </c>
      <c r="R26" s="34" t="s">
        <v>170</v>
      </c>
      <c r="S26" s="50"/>
    </row>
    <row r="27" spans="1:19" x14ac:dyDescent="0.25">
      <c r="A27" s="9">
        <v>23</v>
      </c>
      <c r="B27" s="40" t="s">
        <v>12</v>
      </c>
      <c r="C27" s="31" t="s">
        <v>406</v>
      </c>
      <c r="D27" s="31" t="s">
        <v>393</v>
      </c>
      <c r="E27" s="31" t="s">
        <v>397</v>
      </c>
      <c r="F27" s="32"/>
      <c r="G27" s="33"/>
      <c r="H27" s="33"/>
      <c r="I27" s="35"/>
      <c r="J27" s="34" t="s">
        <v>44</v>
      </c>
      <c r="K27" s="35" t="s">
        <v>193</v>
      </c>
      <c r="L27" s="58" t="s">
        <v>195</v>
      </c>
      <c r="M27" s="35">
        <v>8</v>
      </c>
      <c r="N27" s="28">
        <f t="shared" si="0"/>
        <v>0.14285714285714285</v>
      </c>
      <c r="O27" s="28">
        <f t="shared" si="1"/>
        <v>0.25806451612903225</v>
      </c>
      <c r="P27" s="35" t="str">
        <f t="shared" si="2"/>
        <v>участник</v>
      </c>
      <c r="Q27" s="34" t="s">
        <v>84</v>
      </c>
      <c r="R27" s="34" t="s">
        <v>170</v>
      </c>
      <c r="S27" s="50"/>
    </row>
    <row r="28" spans="1:19" x14ac:dyDescent="0.25">
      <c r="A28" s="9">
        <v>32</v>
      </c>
      <c r="B28" s="40" t="s">
        <v>12</v>
      </c>
      <c r="C28" s="31" t="s">
        <v>386</v>
      </c>
      <c r="D28" s="31" t="s">
        <v>399</v>
      </c>
      <c r="E28" s="31" t="s">
        <v>385</v>
      </c>
      <c r="F28" s="32"/>
      <c r="G28" s="33"/>
      <c r="H28" s="33"/>
      <c r="I28" s="35"/>
      <c r="J28" s="34" t="s">
        <v>44</v>
      </c>
      <c r="K28" s="35" t="s">
        <v>193</v>
      </c>
      <c r="L28" s="58" t="s">
        <v>204</v>
      </c>
      <c r="M28" s="35">
        <v>8</v>
      </c>
      <c r="N28" s="28">
        <f t="shared" si="0"/>
        <v>0.14285714285714285</v>
      </c>
      <c r="O28" s="28">
        <f t="shared" si="1"/>
        <v>0.25806451612903225</v>
      </c>
      <c r="P28" s="35" t="str">
        <f t="shared" si="2"/>
        <v>участник</v>
      </c>
      <c r="Q28" s="34" t="s">
        <v>84</v>
      </c>
      <c r="R28" s="34" t="s">
        <v>170</v>
      </c>
      <c r="S28" s="50"/>
    </row>
    <row r="29" spans="1:19" x14ac:dyDescent="0.25">
      <c r="A29" s="9">
        <v>17</v>
      </c>
      <c r="B29" s="40" t="s">
        <v>12</v>
      </c>
      <c r="C29" s="31" t="s">
        <v>386</v>
      </c>
      <c r="D29" s="31" t="s">
        <v>393</v>
      </c>
      <c r="E29" s="31" t="s">
        <v>382</v>
      </c>
      <c r="F29" s="32"/>
      <c r="G29" s="33"/>
      <c r="H29" s="33"/>
      <c r="I29" s="35"/>
      <c r="J29" s="34" t="s">
        <v>44</v>
      </c>
      <c r="K29" s="35" t="s">
        <v>184</v>
      </c>
      <c r="L29" s="58" t="s">
        <v>188</v>
      </c>
      <c r="M29" s="35">
        <v>4</v>
      </c>
      <c r="N29" s="28">
        <f t="shared" si="0"/>
        <v>7.1428571428571425E-2</v>
      </c>
      <c r="O29" s="28">
        <f t="shared" si="1"/>
        <v>0.12903225806451613</v>
      </c>
      <c r="P29" s="35" t="str">
        <f t="shared" si="2"/>
        <v>участник</v>
      </c>
      <c r="Q29" s="34" t="s">
        <v>329</v>
      </c>
      <c r="R29" s="34" t="s">
        <v>170</v>
      </c>
      <c r="S29" s="50"/>
    </row>
    <row r="30" spans="1:19" x14ac:dyDescent="0.25">
      <c r="A30" s="9">
        <v>25</v>
      </c>
      <c r="B30" s="40" t="s">
        <v>12</v>
      </c>
      <c r="C30" s="50" t="s">
        <v>381</v>
      </c>
      <c r="D30" s="50" t="s">
        <v>400</v>
      </c>
      <c r="E30" s="50" t="s">
        <v>394</v>
      </c>
      <c r="F30" s="51"/>
      <c r="G30" s="33"/>
      <c r="H30" s="33"/>
      <c r="I30" s="35"/>
      <c r="J30" s="34" t="s">
        <v>44</v>
      </c>
      <c r="K30" s="35" t="s">
        <v>193</v>
      </c>
      <c r="L30" s="58" t="s">
        <v>197</v>
      </c>
      <c r="M30" s="35">
        <v>4</v>
      </c>
      <c r="N30" s="28">
        <f t="shared" si="0"/>
        <v>7.1428571428571425E-2</v>
      </c>
      <c r="O30" s="28">
        <f t="shared" si="1"/>
        <v>0.12903225806451613</v>
      </c>
      <c r="P30" s="35" t="str">
        <f t="shared" si="2"/>
        <v>участник</v>
      </c>
      <c r="Q30" s="34" t="s">
        <v>84</v>
      </c>
      <c r="R30" s="34" t="s">
        <v>170</v>
      </c>
      <c r="S30" s="50"/>
    </row>
    <row r="31" spans="1:19" x14ac:dyDescent="0.25">
      <c r="A31" s="9">
        <v>16</v>
      </c>
      <c r="B31" s="40" t="s">
        <v>12</v>
      </c>
      <c r="C31" s="31" t="s">
        <v>396</v>
      </c>
      <c r="D31" s="31" t="s">
        <v>385</v>
      </c>
      <c r="E31" s="31" t="s">
        <v>394</v>
      </c>
      <c r="F31" s="32"/>
      <c r="G31" s="33"/>
      <c r="H31" s="33"/>
      <c r="I31" s="35"/>
      <c r="J31" s="34" t="s">
        <v>44</v>
      </c>
      <c r="K31" s="38" t="s">
        <v>184</v>
      </c>
      <c r="L31" s="58" t="s">
        <v>187</v>
      </c>
      <c r="M31" s="35">
        <v>3</v>
      </c>
      <c r="N31" s="28">
        <f t="shared" si="0"/>
        <v>5.3571428571428568E-2</v>
      </c>
      <c r="O31" s="28">
        <f t="shared" si="1"/>
        <v>9.6774193548387094E-2</v>
      </c>
      <c r="P31" s="35" t="str">
        <f t="shared" si="2"/>
        <v>участник</v>
      </c>
      <c r="Q31" s="34" t="s">
        <v>329</v>
      </c>
      <c r="R31" s="34" t="s">
        <v>170</v>
      </c>
      <c r="S31" s="50"/>
    </row>
    <row r="32" spans="1:19" x14ac:dyDescent="0.25">
      <c r="A32" s="9">
        <v>18</v>
      </c>
      <c r="B32" s="40" t="s">
        <v>12</v>
      </c>
      <c r="C32" s="31" t="s">
        <v>386</v>
      </c>
      <c r="D32" s="31" t="s">
        <v>396</v>
      </c>
      <c r="E32" s="31" t="s">
        <v>384</v>
      </c>
      <c r="F32" s="32"/>
      <c r="G32" s="33"/>
      <c r="H32" s="33"/>
      <c r="I32" s="35"/>
      <c r="J32" s="34" t="s">
        <v>44</v>
      </c>
      <c r="K32" s="35" t="s">
        <v>184</v>
      </c>
      <c r="L32" s="58" t="s">
        <v>189</v>
      </c>
      <c r="M32" s="35">
        <v>3</v>
      </c>
      <c r="N32" s="28">
        <f t="shared" si="0"/>
        <v>5.3571428571428568E-2</v>
      </c>
      <c r="O32" s="28">
        <f t="shared" si="1"/>
        <v>9.6774193548387094E-2</v>
      </c>
      <c r="P32" s="35" t="str">
        <f t="shared" si="2"/>
        <v>участник</v>
      </c>
      <c r="Q32" s="34" t="s">
        <v>329</v>
      </c>
      <c r="R32" s="34" t="s">
        <v>170</v>
      </c>
      <c r="S32" s="50"/>
    </row>
    <row r="33" spans="1:19" x14ac:dyDescent="0.25">
      <c r="A33" s="9">
        <v>29</v>
      </c>
      <c r="B33" s="40" t="s">
        <v>12</v>
      </c>
      <c r="C33" s="50" t="s">
        <v>385</v>
      </c>
      <c r="D33" s="50" t="s">
        <v>399</v>
      </c>
      <c r="E33" s="50" t="s">
        <v>386</v>
      </c>
      <c r="F33" s="51"/>
      <c r="G33" s="33"/>
      <c r="H33" s="33"/>
      <c r="I33" s="35"/>
      <c r="J33" s="34" t="s">
        <v>44</v>
      </c>
      <c r="K33" s="35" t="s">
        <v>193</v>
      </c>
      <c r="L33" s="58" t="s">
        <v>201</v>
      </c>
      <c r="M33" s="35">
        <v>3</v>
      </c>
      <c r="N33" s="28">
        <f t="shared" si="0"/>
        <v>5.3571428571428568E-2</v>
      </c>
      <c r="O33" s="28">
        <f t="shared" si="1"/>
        <v>9.6774193548387094E-2</v>
      </c>
      <c r="P33" s="35" t="str">
        <f t="shared" si="2"/>
        <v>участник</v>
      </c>
      <c r="Q33" s="34" t="s">
        <v>84</v>
      </c>
      <c r="R33" s="34" t="s">
        <v>170</v>
      </c>
      <c r="S33" s="50"/>
    </row>
    <row r="34" spans="1:19" x14ac:dyDescent="0.25">
      <c r="A34" s="9">
        <v>34</v>
      </c>
      <c r="B34" s="40" t="s">
        <v>12</v>
      </c>
      <c r="C34" s="31" t="s">
        <v>402</v>
      </c>
      <c r="D34" s="31" t="s">
        <v>383</v>
      </c>
      <c r="E34" s="31" t="s">
        <v>392</v>
      </c>
      <c r="F34" s="32"/>
      <c r="G34" s="33"/>
      <c r="H34" s="33"/>
      <c r="I34" s="35"/>
      <c r="J34" s="34" t="s">
        <v>44</v>
      </c>
      <c r="K34" s="35" t="s">
        <v>193</v>
      </c>
      <c r="L34" s="58" t="s">
        <v>206</v>
      </c>
      <c r="M34" s="35">
        <v>3</v>
      </c>
      <c r="N34" s="28">
        <f t="shared" si="0"/>
        <v>5.3571428571428568E-2</v>
      </c>
      <c r="O34" s="28">
        <f t="shared" si="1"/>
        <v>9.6774193548387094E-2</v>
      </c>
      <c r="P34" s="35" t="str">
        <f t="shared" si="2"/>
        <v>участник</v>
      </c>
      <c r="Q34" s="34" t="s">
        <v>84</v>
      </c>
      <c r="R34" s="34" t="s">
        <v>170</v>
      </c>
      <c r="S34" s="50"/>
    </row>
    <row r="35" spans="1:19" x14ac:dyDescent="0.25">
      <c r="A35" s="9">
        <v>3</v>
      </c>
      <c r="B35" s="40" t="s">
        <v>12</v>
      </c>
      <c r="C35" s="31" t="s">
        <v>382</v>
      </c>
      <c r="D35" s="31" t="s">
        <v>382</v>
      </c>
      <c r="E35" s="31" t="s">
        <v>393</v>
      </c>
      <c r="F35" s="36"/>
      <c r="G35" s="33"/>
      <c r="H35" s="33"/>
      <c r="I35" s="82"/>
      <c r="J35" s="34" t="s">
        <v>167</v>
      </c>
      <c r="K35" s="38" t="s">
        <v>168</v>
      </c>
      <c r="L35" s="47" t="s">
        <v>172</v>
      </c>
      <c r="M35" s="35">
        <v>2</v>
      </c>
      <c r="N35" s="28">
        <f t="shared" si="0"/>
        <v>3.5714285714285712E-2</v>
      </c>
      <c r="O35" s="28">
        <f t="shared" si="1"/>
        <v>6.4516129032258063E-2</v>
      </c>
      <c r="P35" s="35" t="str">
        <f t="shared" si="2"/>
        <v>участник</v>
      </c>
      <c r="Q35" s="34" t="s">
        <v>83</v>
      </c>
      <c r="R35" s="34" t="s">
        <v>170</v>
      </c>
      <c r="S35" s="50"/>
    </row>
    <row r="36" spans="1:19" x14ac:dyDescent="0.25">
      <c r="A36" s="9">
        <v>15</v>
      </c>
      <c r="B36" s="40" t="s">
        <v>12</v>
      </c>
      <c r="C36" s="31" t="s">
        <v>389</v>
      </c>
      <c r="D36" s="31" t="s">
        <v>394</v>
      </c>
      <c r="E36" s="31" t="s">
        <v>381</v>
      </c>
      <c r="F36" s="32"/>
      <c r="G36" s="33"/>
      <c r="H36" s="33"/>
      <c r="I36" s="35"/>
      <c r="J36" s="34" t="s">
        <v>44</v>
      </c>
      <c r="K36" s="35" t="s">
        <v>184</v>
      </c>
      <c r="L36" s="58" t="s">
        <v>186</v>
      </c>
      <c r="M36" s="35">
        <v>2</v>
      </c>
      <c r="N36" s="28">
        <f t="shared" si="0"/>
        <v>3.5714285714285712E-2</v>
      </c>
      <c r="O36" s="28">
        <f t="shared" si="1"/>
        <v>6.4516129032258063E-2</v>
      </c>
      <c r="P36" s="35" t="str">
        <f t="shared" si="2"/>
        <v>участник</v>
      </c>
      <c r="Q36" s="34" t="s">
        <v>329</v>
      </c>
      <c r="R36" s="34" t="s">
        <v>170</v>
      </c>
      <c r="S36" s="50"/>
    </row>
    <row r="37" spans="1:19" x14ac:dyDescent="0.25">
      <c r="A37" s="9">
        <v>20</v>
      </c>
      <c r="B37" s="40" t="s">
        <v>12</v>
      </c>
      <c r="C37" s="31" t="s">
        <v>386</v>
      </c>
      <c r="D37" s="31" t="s">
        <v>393</v>
      </c>
      <c r="E37" s="31" t="s">
        <v>386</v>
      </c>
      <c r="F37" s="32"/>
      <c r="G37" s="33"/>
      <c r="H37" s="33"/>
      <c r="I37" s="35"/>
      <c r="J37" s="34" t="s">
        <v>44</v>
      </c>
      <c r="K37" s="35" t="s">
        <v>184</v>
      </c>
      <c r="L37" s="58" t="s">
        <v>191</v>
      </c>
      <c r="M37" s="35">
        <v>2</v>
      </c>
      <c r="N37" s="28">
        <f t="shared" si="0"/>
        <v>3.5714285714285712E-2</v>
      </c>
      <c r="O37" s="28">
        <f t="shared" si="1"/>
        <v>6.4516129032258063E-2</v>
      </c>
      <c r="P37" s="35" t="str">
        <f t="shared" si="2"/>
        <v>участник</v>
      </c>
      <c r="Q37" s="34" t="s">
        <v>329</v>
      </c>
      <c r="R37" s="34" t="s">
        <v>170</v>
      </c>
      <c r="S37" s="50"/>
    </row>
    <row r="38" spans="1:19" x14ac:dyDescent="0.25">
      <c r="A38" s="9">
        <v>22</v>
      </c>
      <c r="B38" s="40" t="s">
        <v>12</v>
      </c>
      <c r="C38" s="31" t="s">
        <v>382</v>
      </c>
      <c r="D38" s="31" t="s">
        <v>388</v>
      </c>
      <c r="E38" s="31" t="s">
        <v>386</v>
      </c>
      <c r="F38" s="51"/>
      <c r="G38" s="33"/>
      <c r="H38" s="33"/>
      <c r="I38" s="35"/>
      <c r="J38" s="34" t="s">
        <v>44</v>
      </c>
      <c r="K38" s="35" t="s">
        <v>193</v>
      </c>
      <c r="L38" s="58" t="s">
        <v>194</v>
      </c>
      <c r="M38" s="35">
        <v>2</v>
      </c>
      <c r="N38" s="28">
        <f t="shared" si="0"/>
        <v>3.5714285714285712E-2</v>
      </c>
      <c r="O38" s="28">
        <f t="shared" si="1"/>
        <v>6.4516129032258063E-2</v>
      </c>
      <c r="P38" s="35" t="str">
        <f t="shared" si="2"/>
        <v>участник</v>
      </c>
      <c r="Q38" s="34" t="s">
        <v>84</v>
      </c>
      <c r="R38" s="34" t="s">
        <v>170</v>
      </c>
      <c r="S38" s="50"/>
    </row>
    <row r="39" spans="1:19" x14ac:dyDescent="0.25">
      <c r="A39" s="9">
        <v>26</v>
      </c>
      <c r="B39" s="40" t="s">
        <v>12</v>
      </c>
      <c r="C39" s="31" t="s">
        <v>383</v>
      </c>
      <c r="D39" s="31" t="s">
        <v>393</v>
      </c>
      <c r="E39" s="50" t="s">
        <v>393</v>
      </c>
      <c r="F39" s="51"/>
      <c r="G39" s="33"/>
      <c r="H39" s="33"/>
      <c r="I39" s="35"/>
      <c r="J39" s="34" t="s">
        <v>44</v>
      </c>
      <c r="K39" s="35" t="s">
        <v>193</v>
      </c>
      <c r="L39" s="58" t="s">
        <v>198</v>
      </c>
      <c r="M39" s="35">
        <v>2</v>
      </c>
      <c r="N39" s="28">
        <f t="shared" si="0"/>
        <v>3.5714285714285712E-2</v>
      </c>
      <c r="O39" s="28">
        <f t="shared" si="1"/>
        <v>6.4516129032258063E-2</v>
      </c>
      <c r="P39" s="35" t="str">
        <f t="shared" si="2"/>
        <v>участник</v>
      </c>
      <c r="Q39" s="34" t="s">
        <v>84</v>
      </c>
      <c r="R39" s="34" t="s">
        <v>170</v>
      </c>
      <c r="S39" s="50"/>
    </row>
    <row r="40" spans="1:19" x14ac:dyDescent="0.25">
      <c r="A40" s="9">
        <v>31</v>
      </c>
      <c r="B40" s="40" t="s">
        <v>12</v>
      </c>
      <c r="C40" s="50" t="s">
        <v>395</v>
      </c>
      <c r="D40" s="50" t="s">
        <v>382</v>
      </c>
      <c r="E40" s="50" t="s">
        <v>381</v>
      </c>
      <c r="F40" s="51"/>
      <c r="G40" s="33"/>
      <c r="H40" s="33"/>
      <c r="I40" s="35"/>
      <c r="J40" s="34" t="s">
        <v>44</v>
      </c>
      <c r="K40" s="35" t="s">
        <v>193</v>
      </c>
      <c r="L40" s="58" t="s">
        <v>203</v>
      </c>
      <c r="M40" s="35">
        <v>2</v>
      </c>
      <c r="N40" s="28">
        <f t="shared" si="0"/>
        <v>3.5714285714285712E-2</v>
      </c>
      <c r="O40" s="28">
        <f t="shared" si="1"/>
        <v>6.4516129032258063E-2</v>
      </c>
      <c r="P40" s="35" t="str">
        <f t="shared" si="2"/>
        <v>участник</v>
      </c>
      <c r="Q40" s="34" t="s">
        <v>84</v>
      </c>
      <c r="R40" s="34" t="s">
        <v>170</v>
      </c>
      <c r="S40" s="50"/>
    </row>
    <row r="41" spans="1:19" x14ac:dyDescent="0.25">
      <c r="A41" s="9">
        <v>33</v>
      </c>
      <c r="B41" s="40" t="s">
        <v>12</v>
      </c>
      <c r="C41" s="50" t="s">
        <v>392</v>
      </c>
      <c r="D41" s="50" t="s">
        <v>393</v>
      </c>
      <c r="E41" s="50" t="s">
        <v>381</v>
      </c>
      <c r="F41" s="51"/>
      <c r="G41" s="33"/>
      <c r="H41" s="33"/>
      <c r="I41" s="35"/>
      <c r="J41" s="34" t="s">
        <v>44</v>
      </c>
      <c r="K41" s="35" t="s">
        <v>193</v>
      </c>
      <c r="L41" s="58" t="s">
        <v>205</v>
      </c>
      <c r="M41" s="35">
        <v>2</v>
      </c>
      <c r="N41" s="28">
        <f t="shared" si="0"/>
        <v>3.5714285714285712E-2</v>
      </c>
      <c r="O41" s="28">
        <f t="shared" si="1"/>
        <v>6.4516129032258063E-2</v>
      </c>
      <c r="P41" s="35" t="str">
        <f t="shared" si="2"/>
        <v>участник</v>
      </c>
      <c r="Q41" s="34" t="s">
        <v>84</v>
      </c>
      <c r="R41" s="34" t="s">
        <v>170</v>
      </c>
      <c r="S41" s="50"/>
    </row>
    <row r="42" spans="1:19" x14ac:dyDescent="0.25">
      <c r="A42" s="9">
        <v>11</v>
      </c>
      <c r="B42" s="40" t="s">
        <v>12</v>
      </c>
      <c r="C42" s="31" t="s">
        <v>384</v>
      </c>
      <c r="D42" s="31" t="s">
        <v>381</v>
      </c>
      <c r="E42" s="31" t="s">
        <v>394</v>
      </c>
      <c r="F42" s="32"/>
      <c r="G42" s="33"/>
      <c r="H42" s="33"/>
      <c r="I42" s="35"/>
      <c r="J42" s="34" t="s">
        <v>167</v>
      </c>
      <c r="K42" s="35" t="s">
        <v>179</v>
      </c>
      <c r="L42" s="47" t="s">
        <v>181</v>
      </c>
      <c r="M42" s="35">
        <v>1</v>
      </c>
      <c r="N42" s="28">
        <f t="shared" si="0"/>
        <v>1.7857142857142856E-2</v>
      </c>
      <c r="O42" s="28">
        <f t="shared" si="1"/>
        <v>3.2258064516129031E-2</v>
      </c>
      <c r="P42" s="35" t="str">
        <f t="shared" si="2"/>
        <v>участник</v>
      </c>
      <c r="Q42" s="34" t="s">
        <v>83</v>
      </c>
      <c r="R42" s="34" t="s">
        <v>170</v>
      </c>
      <c r="S42" s="50"/>
    </row>
    <row r="43" spans="1:19" x14ac:dyDescent="0.25">
      <c r="A43" s="9">
        <v>19</v>
      </c>
      <c r="B43" s="40" t="s">
        <v>12</v>
      </c>
      <c r="C43" s="31" t="s">
        <v>392</v>
      </c>
      <c r="D43" s="31" t="s">
        <v>396</v>
      </c>
      <c r="E43" s="31" t="s">
        <v>396</v>
      </c>
      <c r="F43" s="32"/>
      <c r="G43" s="33"/>
      <c r="H43" s="33"/>
      <c r="I43" s="35"/>
      <c r="J43" s="34" t="s">
        <v>44</v>
      </c>
      <c r="K43" s="35" t="s">
        <v>184</v>
      </c>
      <c r="L43" s="58" t="s">
        <v>190</v>
      </c>
      <c r="M43" s="35">
        <v>0</v>
      </c>
      <c r="N43" s="28">
        <f t="shared" si="0"/>
        <v>0</v>
      </c>
      <c r="O43" s="28">
        <f t="shared" si="1"/>
        <v>0</v>
      </c>
      <c r="P43" s="35" t="str">
        <f t="shared" si="2"/>
        <v>участник</v>
      </c>
      <c r="Q43" s="34" t="s">
        <v>329</v>
      </c>
      <c r="R43" s="34" t="s">
        <v>170</v>
      </c>
      <c r="S43" s="50"/>
    </row>
    <row r="44" spans="1:19" x14ac:dyDescent="0.25">
      <c r="A44" s="9">
        <v>21</v>
      </c>
      <c r="B44" s="40" t="s">
        <v>12</v>
      </c>
      <c r="C44" s="31" t="s">
        <v>391</v>
      </c>
      <c r="D44" s="31" t="s">
        <v>382</v>
      </c>
      <c r="E44" s="31" t="s">
        <v>393</v>
      </c>
      <c r="F44" s="32"/>
      <c r="G44" s="33"/>
      <c r="H44" s="33"/>
      <c r="I44" s="35"/>
      <c r="J44" s="34" t="s">
        <v>44</v>
      </c>
      <c r="K44" s="35" t="s">
        <v>184</v>
      </c>
      <c r="L44" s="58" t="s">
        <v>192</v>
      </c>
      <c r="M44" s="35">
        <v>0</v>
      </c>
      <c r="N44" s="28">
        <f t="shared" si="0"/>
        <v>0</v>
      </c>
      <c r="O44" s="28">
        <f t="shared" si="1"/>
        <v>0</v>
      </c>
      <c r="P44" s="35" t="str">
        <f t="shared" si="2"/>
        <v>участник</v>
      </c>
      <c r="Q44" s="34" t="s">
        <v>329</v>
      </c>
      <c r="R44" s="34" t="s">
        <v>170</v>
      </c>
      <c r="S44" s="50"/>
    </row>
    <row r="45" spans="1:19" x14ac:dyDescent="0.25">
      <c r="A45" s="9">
        <v>35</v>
      </c>
      <c r="B45" s="83"/>
      <c r="C45" s="84"/>
      <c r="D45" s="84"/>
      <c r="E45" s="84"/>
      <c r="F45" s="85"/>
      <c r="G45" s="86"/>
      <c r="H45" s="86"/>
      <c r="I45" s="87"/>
      <c r="J45" s="87"/>
      <c r="K45" s="86"/>
      <c r="L45" s="88"/>
      <c r="M45" s="86"/>
      <c r="N45" s="89"/>
      <c r="O45" s="89"/>
      <c r="P45" s="86"/>
      <c r="Q45" s="87"/>
      <c r="R45" s="87"/>
    </row>
    <row r="46" spans="1:19" x14ac:dyDescent="0.25">
      <c r="A46" s="9">
        <v>36</v>
      </c>
      <c r="B46" s="40"/>
      <c r="C46" s="31"/>
      <c r="D46" s="31"/>
      <c r="E46" s="31"/>
      <c r="F46" s="32"/>
      <c r="G46" s="33"/>
      <c r="H46" s="33"/>
      <c r="I46" s="34"/>
      <c r="J46" s="34"/>
      <c r="K46" s="35"/>
      <c r="L46" s="33"/>
      <c r="M46" s="35"/>
      <c r="N46" s="28"/>
      <c r="O46" s="28"/>
      <c r="P46" s="35"/>
      <c r="Q46" s="34"/>
      <c r="R46" s="34"/>
    </row>
    <row r="47" spans="1:19" x14ac:dyDescent="0.25">
      <c r="A47" s="9">
        <v>37</v>
      </c>
      <c r="B47" s="40"/>
      <c r="C47" s="31"/>
      <c r="D47" s="31"/>
      <c r="E47" s="31"/>
      <c r="F47" s="32"/>
      <c r="G47" s="35"/>
      <c r="H47" s="35"/>
      <c r="I47" s="34"/>
      <c r="J47" s="34"/>
      <c r="K47" s="35"/>
      <c r="L47" s="33"/>
      <c r="M47" s="35"/>
      <c r="N47" s="28"/>
      <c r="O47" s="28"/>
      <c r="P47" s="35"/>
      <c r="Q47" s="34"/>
      <c r="R47" s="34"/>
    </row>
    <row r="48" spans="1:19" x14ac:dyDescent="0.25">
      <c r="A48" s="9">
        <v>38</v>
      </c>
      <c r="B48" s="40"/>
      <c r="C48" s="31"/>
      <c r="D48" s="31"/>
      <c r="E48" s="31"/>
      <c r="F48" s="32"/>
      <c r="G48" s="33"/>
      <c r="H48" s="33"/>
      <c r="I48" s="34"/>
      <c r="J48" s="34"/>
      <c r="K48" s="35"/>
      <c r="L48" s="33"/>
      <c r="M48" s="35"/>
      <c r="N48" s="28"/>
      <c r="O48" s="28"/>
      <c r="P48" s="35"/>
      <c r="Q48" s="34"/>
      <c r="R48" s="34"/>
    </row>
    <row r="49" spans="1:18" x14ac:dyDescent="0.25">
      <c r="A49" s="9">
        <v>39</v>
      </c>
      <c r="B49" s="40"/>
      <c r="C49" s="31"/>
      <c r="D49" s="31"/>
      <c r="E49" s="31"/>
      <c r="F49" s="32"/>
      <c r="G49" s="35"/>
      <c r="H49" s="35"/>
      <c r="I49" s="34"/>
      <c r="J49" s="34"/>
      <c r="K49" s="35"/>
      <c r="L49" s="33"/>
      <c r="M49" s="35"/>
      <c r="N49" s="28"/>
      <c r="O49" s="28"/>
      <c r="P49" s="35"/>
      <c r="Q49" s="34"/>
      <c r="R49" s="34"/>
    </row>
    <row r="50" spans="1:18" x14ac:dyDescent="0.25">
      <c r="A50" s="9">
        <v>40</v>
      </c>
      <c r="B50" s="40"/>
      <c r="C50" s="31"/>
      <c r="D50" s="31"/>
      <c r="E50" s="31"/>
      <c r="F50" s="32"/>
      <c r="G50" s="33"/>
      <c r="H50" s="33"/>
      <c r="I50" s="34"/>
      <c r="J50" s="34"/>
      <c r="K50" s="35"/>
      <c r="L50" s="33"/>
      <c r="M50" s="35"/>
      <c r="N50" s="28" t="str">
        <f t="shared" ref="N50:N60" si="3">IF(M50="","",M50/$E$9)</f>
        <v/>
      </c>
      <c r="O50" s="28" t="str">
        <f t="shared" ref="O50:O60" si="4">IF(M50="","",M50/$K$9)</f>
        <v/>
      </c>
      <c r="P50" s="35" t="str">
        <f t="shared" ref="P50:P60" si="5">IF(M50="","",IF($K$9=M50,$L$9,IF(M50&gt;=$H$9,"призер","участник")))</f>
        <v/>
      </c>
      <c r="Q50" s="34"/>
      <c r="R50" s="34"/>
    </row>
    <row r="51" spans="1:18" x14ac:dyDescent="0.25">
      <c r="A51" s="9">
        <v>41</v>
      </c>
      <c r="B51" s="40"/>
      <c r="C51" s="31"/>
      <c r="D51" s="31"/>
      <c r="E51" s="31"/>
      <c r="F51" s="32"/>
      <c r="G51" s="35"/>
      <c r="H51" s="35"/>
      <c r="I51" s="34"/>
      <c r="J51" s="34"/>
      <c r="K51" s="35"/>
      <c r="L51" s="33"/>
      <c r="M51" s="35"/>
      <c r="N51" s="28" t="str">
        <f t="shared" si="3"/>
        <v/>
      </c>
      <c r="O51" s="28" t="str">
        <f t="shared" si="4"/>
        <v/>
      </c>
      <c r="P51" s="35" t="str">
        <f t="shared" si="5"/>
        <v/>
      </c>
      <c r="Q51" s="34"/>
      <c r="R51" s="34"/>
    </row>
    <row r="52" spans="1:18" x14ac:dyDescent="0.25">
      <c r="A52" s="9">
        <v>42</v>
      </c>
      <c r="B52" s="40"/>
      <c r="C52" s="31"/>
      <c r="D52" s="31"/>
      <c r="E52" s="31"/>
      <c r="F52" s="32"/>
      <c r="G52" s="33"/>
      <c r="H52" s="33"/>
      <c r="I52" s="34"/>
      <c r="J52" s="34"/>
      <c r="K52" s="35"/>
      <c r="L52" s="33"/>
      <c r="M52" s="35"/>
      <c r="N52" s="28" t="str">
        <f t="shared" si="3"/>
        <v/>
      </c>
      <c r="O52" s="28" t="str">
        <f t="shared" si="4"/>
        <v/>
      </c>
      <c r="P52" s="35" t="str">
        <f t="shared" si="5"/>
        <v/>
      </c>
      <c r="Q52" s="34"/>
      <c r="R52" s="34"/>
    </row>
    <row r="53" spans="1:18" x14ac:dyDescent="0.25">
      <c r="A53" s="9">
        <v>43</v>
      </c>
      <c r="B53" s="40"/>
      <c r="C53" s="31"/>
      <c r="D53" s="31"/>
      <c r="E53" s="31"/>
      <c r="F53" s="32"/>
      <c r="G53" s="35"/>
      <c r="H53" s="35"/>
      <c r="I53" s="34"/>
      <c r="J53" s="34"/>
      <c r="K53" s="35"/>
      <c r="L53" s="33"/>
      <c r="M53" s="35"/>
      <c r="N53" s="28" t="str">
        <f t="shared" si="3"/>
        <v/>
      </c>
      <c r="O53" s="28" t="str">
        <f t="shared" si="4"/>
        <v/>
      </c>
      <c r="P53" s="35" t="str">
        <f t="shared" si="5"/>
        <v/>
      </c>
      <c r="Q53" s="34"/>
      <c r="R53" s="34"/>
    </row>
    <row r="54" spans="1:18" x14ac:dyDescent="0.25">
      <c r="A54" s="9">
        <v>44</v>
      </c>
      <c r="B54" s="40"/>
      <c r="C54" s="31"/>
      <c r="D54" s="31"/>
      <c r="E54" s="31"/>
      <c r="F54" s="32"/>
      <c r="G54" s="33"/>
      <c r="H54" s="33"/>
      <c r="I54" s="34"/>
      <c r="J54" s="34"/>
      <c r="K54" s="35"/>
      <c r="L54" s="33"/>
      <c r="M54" s="35"/>
      <c r="N54" s="28" t="str">
        <f t="shared" si="3"/>
        <v/>
      </c>
      <c r="O54" s="28" t="str">
        <f t="shared" si="4"/>
        <v/>
      </c>
      <c r="P54" s="35" t="str">
        <f t="shared" si="5"/>
        <v/>
      </c>
      <c r="Q54" s="34"/>
      <c r="R54" s="34"/>
    </row>
    <row r="55" spans="1:18" x14ac:dyDescent="0.25">
      <c r="A55" s="9">
        <v>45</v>
      </c>
      <c r="B55" s="40"/>
      <c r="C55" s="31"/>
      <c r="D55" s="31"/>
      <c r="E55" s="31"/>
      <c r="F55" s="32"/>
      <c r="G55" s="35"/>
      <c r="H55" s="35"/>
      <c r="I55" s="34"/>
      <c r="J55" s="34"/>
      <c r="K55" s="35"/>
      <c r="L55" s="33"/>
      <c r="M55" s="35"/>
      <c r="N55" s="28" t="str">
        <f t="shared" si="3"/>
        <v/>
      </c>
      <c r="O55" s="28" t="str">
        <f t="shared" si="4"/>
        <v/>
      </c>
      <c r="P55" s="35" t="str">
        <f t="shared" si="5"/>
        <v/>
      </c>
      <c r="Q55" s="34"/>
      <c r="R55" s="34"/>
    </row>
    <row r="56" spans="1:18" x14ac:dyDescent="0.25">
      <c r="A56" s="9">
        <v>46</v>
      </c>
      <c r="B56" s="40"/>
      <c r="C56" s="31"/>
      <c r="D56" s="31"/>
      <c r="E56" s="31"/>
      <c r="F56" s="32"/>
      <c r="G56" s="33"/>
      <c r="H56" s="33"/>
      <c r="I56" s="34"/>
      <c r="J56" s="34"/>
      <c r="K56" s="35"/>
      <c r="L56" s="33"/>
      <c r="M56" s="35"/>
      <c r="N56" s="28" t="str">
        <f t="shared" si="3"/>
        <v/>
      </c>
      <c r="O56" s="28" t="str">
        <f t="shared" si="4"/>
        <v/>
      </c>
      <c r="P56" s="35" t="str">
        <f t="shared" si="5"/>
        <v/>
      </c>
      <c r="Q56" s="34"/>
      <c r="R56" s="34"/>
    </row>
    <row r="57" spans="1:18" x14ac:dyDescent="0.25">
      <c r="A57" s="9">
        <v>47</v>
      </c>
      <c r="B57" s="40"/>
      <c r="C57" s="31"/>
      <c r="D57" s="31"/>
      <c r="E57" s="31"/>
      <c r="F57" s="32"/>
      <c r="G57" s="35"/>
      <c r="H57" s="35"/>
      <c r="I57" s="34"/>
      <c r="J57" s="34"/>
      <c r="K57" s="35"/>
      <c r="L57" s="33"/>
      <c r="M57" s="35"/>
      <c r="N57" s="28" t="str">
        <f t="shared" si="3"/>
        <v/>
      </c>
      <c r="O57" s="28" t="str">
        <f t="shared" si="4"/>
        <v/>
      </c>
      <c r="P57" s="35" t="str">
        <f t="shared" si="5"/>
        <v/>
      </c>
      <c r="Q57" s="34"/>
      <c r="R57" s="34"/>
    </row>
    <row r="58" spans="1:18" x14ac:dyDescent="0.25">
      <c r="A58" s="9">
        <v>48</v>
      </c>
      <c r="B58" s="40"/>
      <c r="C58" s="31"/>
      <c r="D58" s="31"/>
      <c r="E58" s="31"/>
      <c r="F58" s="32"/>
      <c r="G58" s="33"/>
      <c r="H58" s="33"/>
      <c r="I58" s="34"/>
      <c r="J58" s="34"/>
      <c r="K58" s="35"/>
      <c r="L58" s="33"/>
      <c r="M58" s="35"/>
      <c r="N58" s="28" t="str">
        <f t="shared" si="3"/>
        <v/>
      </c>
      <c r="O58" s="28" t="str">
        <f t="shared" si="4"/>
        <v/>
      </c>
      <c r="P58" s="35" t="str">
        <f t="shared" si="5"/>
        <v/>
      </c>
      <c r="Q58" s="34"/>
      <c r="R58" s="34"/>
    </row>
    <row r="59" spans="1:18" x14ac:dyDescent="0.25">
      <c r="A59" s="9">
        <v>49</v>
      </c>
      <c r="B59" s="40"/>
      <c r="C59" s="31"/>
      <c r="D59" s="31"/>
      <c r="E59" s="31"/>
      <c r="F59" s="32"/>
      <c r="G59" s="35"/>
      <c r="H59" s="35"/>
      <c r="I59" s="34"/>
      <c r="J59" s="34"/>
      <c r="K59" s="35"/>
      <c r="L59" s="33"/>
      <c r="M59" s="35"/>
      <c r="N59" s="28" t="str">
        <f t="shared" si="3"/>
        <v/>
      </c>
      <c r="O59" s="28" t="str">
        <f t="shared" si="4"/>
        <v/>
      </c>
      <c r="P59" s="35" t="str">
        <f t="shared" si="5"/>
        <v/>
      </c>
      <c r="Q59" s="34"/>
      <c r="R59" s="34"/>
    </row>
    <row r="60" spans="1:18" x14ac:dyDescent="0.25">
      <c r="A60" s="9">
        <v>50</v>
      </c>
      <c r="B60" s="40"/>
      <c r="C60" s="31"/>
      <c r="D60" s="31"/>
      <c r="E60" s="31"/>
      <c r="F60" s="32"/>
      <c r="G60" s="33"/>
      <c r="H60" s="33"/>
      <c r="I60" s="34"/>
      <c r="J60" s="34"/>
      <c r="K60" s="35"/>
      <c r="L60" s="33"/>
      <c r="M60" s="35"/>
      <c r="N60" s="28" t="str">
        <f t="shared" si="3"/>
        <v/>
      </c>
      <c r="O60" s="28" t="str">
        <f t="shared" si="4"/>
        <v/>
      </c>
      <c r="P60" s="35" t="str">
        <f t="shared" si="5"/>
        <v/>
      </c>
      <c r="Q60" s="34"/>
      <c r="R60" s="34"/>
    </row>
    <row r="62" spans="1:18" x14ac:dyDescent="0.25">
      <c r="B62" s="30" t="s">
        <v>23</v>
      </c>
    </row>
  </sheetData>
  <protectedRanges>
    <protectedRange sqref="N50:N60" name="Диапазон1_3_1"/>
    <protectedRange sqref="O50:O60" name="Диапазон1_1_1_1"/>
    <protectedRange sqref="P50:P60" name="Диапазон1_2_1_1_1"/>
    <protectedRange sqref="N45:N49" name="Диапазон1_3_1_1"/>
    <protectedRange sqref="O45:O49" name="Диапазон1_1_1_1_1"/>
    <protectedRange sqref="P45:P49" name="Диапазон1_2_1_1_1_1"/>
    <protectedRange sqref="N11:N44" name="Диапазон1_3_1_1_1"/>
    <protectedRange sqref="O11:O44" name="Диапазон1_1_1_1_1_1"/>
    <protectedRange sqref="P11:P44" name="Диапазон1_2_1_1_1_1_1"/>
  </protectedRanges>
  <autoFilter ref="A10:R10" xr:uid="{00000000-0009-0000-0000-000003000000}">
    <sortState xmlns:xlrd2="http://schemas.microsoft.com/office/spreadsheetml/2017/richdata2"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7" priority="3" stopIfTrue="1">
      <formula>ISBLANK(C4)</formula>
    </cfRule>
  </conditionalFormatting>
  <conditionalFormatting sqref="C8">
    <cfRule type="expression" dxfId="16" priority="2" stopIfTrue="1">
      <formula>ISBLANK(C8)</formula>
    </cfRule>
  </conditionalFormatting>
  <conditionalFormatting sqref="E9">
    <cfRule type="expression" dxfId="15" priority="1" stopIfTrue="1">
      <formula>ISBLANK(E9)</formula>
    </cfRule>
  </conditionalFormatting>
  <dataValidations count="1">
    <dataValidation allowBlank="1" showInputMessage="1" showErrorMessage="1" sqref="C4:C8 A4:A8 E9 F4:F8 E6:E7 B10:F10 C11:F11 C24:D24" xr:uid="{00000000-0002-0000-0300-000000000000}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67"/>
  <sheetViews>
    <sheetView zoomScaleNormal="100" workbookViewId="0">
      <selection activeCell="I11" sqref="I11:I56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18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32.25" customHeight="1" x14ac:dyDescent="0.25">
      <c r="B2" s="11"/>
      <c r="C2" s="114" t="s">
        <v>114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46</v>
      </c>
    </row>
    <row r="3" spans="1:18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8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1</v>
      </c>
    </row>
    <row r="5" spans="1:18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2</v>
      </c>
    </row>
    <row r="6" spans="1:18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43</v>
      </c>
    </row>
    <row r="7" spans="1:18" x14ac:dyDescent="0.25">
      <c r="A7" s="15" t="s">
        <v>5</v>
      </c>
      <c r="B7" s="15"/>
      <c r="C7" s="15">
        <v>7</v>
      </c>
      <c r="P7" s="19"/>
      <c r="Q7" s="17" t="s">
        <v>25</v>
      </c>
      <c r="R7" s="20">
        <v>0.45</v>
      </c>
    </row>
    <row r="8" spans="1:18" x14ac:dyDescent="0.25">
      <c r="A8" s="15" t="s">
        <v>7</v>
      </c>
      <c r="B8" s="15"/>
      <c r="C8" s="39">
        <v>45947</v>
      </c>
      <c r="Q8" s="21" t="s">
        <v>31</v>
      </c>
      <c r="R8" s="20">
        <f>(R4+R5)/R2</f>
        <v>6.5217391304347824E-2</v>
      </c>
    </row>
    <row r="9" spans="1:18" x14ac:dyDescent="0.25">
      <c r="C9" s="115" t="s">
        <v>24</v>
      </c>
      <c r="D9" s="115"/>
      <c r="E9" s="14">
        <v>56</v>
      </c>
      <c r="G9" s="17" t="s">
        <v>43</v>
      </c>
      <c r="H9" s="44">
        <f>E9/2</f>
        <v>28</v>
      </c>
      <c r="J9" s="22" t="s">
        <v>13</v>
      </c>
      <c r="K9" s="23">
        <f>MAX(M11:M60)</f>
        <v>49</v>
      </c>
      <c r="L9" s="24" t="str">
        <f>IF(K9*100/E9&gt;=50,"победитель","участник")</f>
        <v>победитель</v>
      </c>
      <c r="P9" s="25">
        <f>R8-45%</f>
        <v>-0.38478260869565217</v>
      </c>
      <c r="Q9" s="17" t="s">
        <v>26</v>
      </c>
      <c r="R9" s="26">
        <f>IF((R2*P9)&gt;0,(R2*P9),0)</f>
        <v>0</v>
      </c>
    </row>
    <row r="10" spans="1:18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8" s="29" customFormat="1" ht="12.95" customHeight="1" x14ac:dyDescent="0.25">
      <c r="A11" s="9">
        <v>1</v>
      </c>
      <c r="B11" s="40" t="s">
        <v>12</v>
      </c>
      <c r="C11" s="31" t="s">
        <v>394</v>
      </c>
      <c r="D11" s="31" t="s">
        <v>386</v>
      </c>
      <c r="E11" s="31" t="s">
        <v>388</v>
      </c>
      <c r="F11" s="63"/>
      <c r="G11" s="33"/>
      <c r="H11" s="35"/>
      <c r="I11" s="55"/>
      <c r="J11" s="34" t="s">
        <v>44</v>
      </c>
      <c r="K11" s="35" t="s">
        <v>115</v>
      </c>
      <c r="L11" s="58" t="s">
        <v>116</v>
      </c>
      <c r="M11" s="35">
        <v>49</v>
      </c>
      <c r="N11" s="28">
        <f t="shared" ref="N11:N56" si="0">IF(M11="","",M11/$E$9)</f>
        <v>0.875</v>
      </c>
      <c r="O11" s="28">
        <f t="shared" ref="O11:O56" si="1">IF(M11="","",M11/$K$9)</f>
        <v>1</v>
      </c>
      <c r="P11" s="35" t="str">
        <f t="shared" ref="P11:P56" si="2">IF(M11="","",IF($K$9=M11,$L$9,IF(M11&gt;=$H$9,"призер","участник")))</f>
        <v>победитель</v>
      </c>
      <c r="Q11" s="34" t="s">
        <v>117</v>
      </c>
      <c r="R11" s="34" t="s">
        <v>44</v>
      </c>
    </row>
    <row r="12" spans="1:18" s="29" customFormat="1" ht="12.95" customHeight="1" x14ac:dyDescent="0.25">
      <c r="A12" s="9">
        <v>2</v>
      </c>
      <c r="B12" s="40" t="s">
        <v>12</v>
      </c>
      <c r="C12" s="31" t="s">
        <v>380</v>
      </c>
      <c r="D12" s="31" t="s">
        <v>394</v>
      </c>
      <c r="E12" s="31" t="s">
        <v>396</v>
      </c>
      <c r="F12" s="63"/>
      <c r="G12" s="33"/>
      <c r="H12" s="33"/>
      <c r="I12" s="55"/>
      <c r="J12" s="34" t="s">
        <v>44</v>
      </c>
      <c r="K12" s="35" t="s">
        <v>115</v>
      </c>
      <c r="L12" s="58" t="s">
        <v>118</v>
      </c>
      <c r="M12" s="35">
        <v>28</v>
      </c>
      <c r="N12" s="28">
        <f t="shared" si="0"/>
        <v>0.5</v>
      </c>
      <c r="O12" s="28">
        <f t="shared" si="1"/>
        <v>0.5714285714285714</v>
      </c>
      <c r="P12" s="35" t="str">
        <f t="shared" si="2"/>
        <v>призер</v>
      </c>
      <c r="Q12" s="34" t="s">
        <v>117</v>
      </c>
      <c r="R12" s="34" t="s">
        <v>44</v>
      </c>
    </row>
    <row r="13" spans="1:18" x14ac:dyDescent="0.25">
      <c r="A13" s="9">
        <v>3</v>
      </c>
      <c r="B13" s="40" t="s">
        <v>12</v>
      </c>
      <c r="C13" s="31" t="s">
        <v>384</v>
      </c>
      <c r="D13" s="31" t="s">
        <v>381</v>
      </c>
      <c r="E13" s="31" t="s">
        <v>381</v>
      </c>
      <c r="F13" s="64"/>
      <c r="G13" s="33"/>
      <c r="H13" s="33"/>
      <c r="I13" s="35"/>
      <c r="J13" s="34" t="s">
        <v>44</v>
      </c>
      <c r="K13" s="35" t="s">
        <v>119</v>
      </c>
      <c r="L13" s="58" t="s">
        <v>120</v>
      </c>
      <c r="M13" s="35">
        <v>28</v>
      </c>
      <c r="N13" s="28">
        <f t="shared" si="0"/>
        <v>0.5</v>
      </c>
      <c r="O13" s="28">
        <f t="shared" si="1"/>
        <v>0.5714285714285714</v>
      </c>
      <c r="P13" s="35" t="str">
        <f t="shared" si="2"/>
        <v>призер</v>
      </c>
      <c r="Q13" s="34" t="s">
        <v>85</v>
      </c>
      <c r="R13" s="34" t="s">
        <v>44</v>
      </c>
    </row>
    <row r="14" spans="1:18" x14ac:dyDescent="0.25">
      <c r="A14" s="9">
        <v>4</v>
      </c>
      <c r="B14" s="40" t="s">
        <v>12</v>
      </c>
      <c r="C14" s="31" t="s">
        <v>388</v>
      </c>
      <c r="D14" s="31" t="s">
        <v>390</v>
      </c>
      <c r="E14" s="31" t="s">
        <v>394</v>
      </c>
      <c r="F14" s="63"/>
      <c r="G14" s="33"/>
      <c r="H14" s="35"/>
      <c r="I14" s="55"/>
      <c r="J14" s="34" t="s">
        <v>44</v>
      </c>
      <c r="K14" s="35" t="s">
        <v>115</v>
      </c>
      <c r="L14" s="58" t="s">
        <v>121</v>
      </c>
      <c r="M14" s="35">
        <v>21</v>
      </c>
      <c r="N14" s="28">
        <f t="shared" si="0"/>
        <v>0.375</v>
      </c>
      <c r="O14" s="28">
        <f t="shared" si="1"/>
        <v>0.42857142857142855</v>
      </c>
      <c r="P14" s="35" t="str">
        <f t="shared" si="2"/>
        <v>участник</v>
      </c>
      <c r="Q14" s="34" t="s">
        <v>117</v>
      </c>
      <c r="R14" s="34" t="s">
        <v>44</v>
      </c>
    </row>
    <row r="15" spans="1:18" x14ac:dyDescent="0.25">
      <c r="A15" s="9">
        <v>5</v>
      </c>
      <c r="B15" s="40" t="s">
        <v>12</v>
      </c>
      <c r="C15" s="50" t="s">
        <v>400</v>
      </c>
      <c r="D15" s="50" t="s">
        <v>399</v>
      </c>
      <c r="E15" s="50" t="s">
        <v>381</v>
      </c>
      <c r="F15" s="65"/>
      <c r="G15" s="33"/>
      <c r="H15" s="33"/>
      <c r="I15" s="66"/>
      <c r="J15" s="34" t="s">
        <v>44</v>
      </c>
      <c r="K15" s="50" t="s">
        <v>122</v>
      </c>
      <c r="L15" s="50" t="s">
        <v>123</v>
      </c>
      <c r="M15" s="55">
        <v>21</v>
      </c>
      <c r="N15" s="28">
        <f t="shared" si="0"/>
        <v>0.375</v>
      </c>
      <c r="O15" s="28">
        <f t="shared" si="1"/>
        <v>0.42857142857142855</v>
      </c>
      <c r="P15" s="35" t="str">
        <f t="shared" si="2"/>
        <v>участник</v>
      </c>
      <c r="Q15" s="50" t="s">
        <v>124</v>
      </c>
      <c r="R15" s="34" t="s">
        <v>44</v>
      </c>
    </row>
    <row r="16" spans="1:18" x14ac:dyDescent="0.25">
      <c r="A16" s="9">
        <v>6</v>
      </c>
      <c r="B16" s="40" t="s">
        <v>12</v>
      </c>
      <c r="C16" s="50" t="s">
        <v>400</v>
      </c>
      <c r="D16" s="50" t="s">
        <v>381</v>
      </c>
      <c r="E16" s="50" t="s">
        <v>396</v>
      </c>
      <c r="F16" s="65"/>
      <c r="G16" s="33"/>
      <c r="H16" s="33"/>
      <c r="I16" s="66"/>
      <c r="J16" s="34" t="s">
        <v>44</v>
      </c>
      <c r="K16" s="35" t="s">
        <v>125</v>
      </c>
      <c r="L16" s="40" t="s">
        <v>126</v>
      </c>
      <c r="M16" s="35">
        <v>21</v>
      </c>
      <c r="N16" s="28">
        <f t="shared" si="0"/>
        <v>0.375</v>
      </c>
      <c r="O16" s="28">
        <f t="shared" si="1"/>
        <v>0.42857142857142855</v>
      </c>
      <c r="P16" s="35" t="str">
        <f t="shared" si="2"/>
        <v>участник</v>
      </c>
      <c r="Q16" s="50" t="s">
        <v>124</v>
      </c>
      <c r="R16" s="34" t="s">
        <v>44</v>
      </c>
    </row>
    <row r="17" spans="1:18" x14ac:dyDescent="0.25">
      <c r="A17" s="9">
        <v>7</v>
      </c>
      <c r="B17" s="40" t="s">
        <v>12</v>
      </c>
      <c r="C17" s="31" t="s">
        <v>385</v>
      </c>
      <c r="D17" s="31" t="s">
        <v>393</v>
      </c>
      <c r="E17" s="31" t="s">
        <v>381</v>
      </c>
      <c r="F17" s="64"/>
      <c r="G17" s="33"/>
      <c r="H17" s="33"/>
      <c r="I17" s="35"/>
      <c r="J17" s="34" t="s">
        <v>44</v>
      </c>
      <c r="K17" s="35" t="s">
        <v>119</v>
      </c>
      <c r="L17" s="58" t="s">
        <v>127</v>
      </c>
      <c r="M17" s="35">
        <v>21</v>
      </c>
      <c r="N17" s="28">
        <f t="shared" si="0"/>
        <v>0.375</v>
      </c>
      <c r="O17" s="28">
        <f t="shared" si="1"/>
        <v>0.42857142857142855</v>
      </c>
      <c r="P17" s="35" t="str">
        <f t="shared" si="2"/>
        <v>участник</v>
      </c>
      <c r="Q17" s="67" t="s">
        <v>84</v>
      </c>
      <c r="R17" s="34" t="s">
        <v>44</v>
      </c>
    </row>
    <row r="18" spans="1:18" x14ac:dyDescent="0.25">
      <c r="A18" s="9">
        <v>8</v>
      </c>
      <c r="B18" s="40" t="s">
        <v>12</v>
      </c>
      <c r="C18" s="68" t="s">
        <v>388</v>
      </c>
      <c r="D18" s="68" t="s">
        <v>382</v>
      </c>
      <c r="E18" s="68" t="s">
        <v>381</v>
      </c>
      <c r="F18" s="69"/>
      <c r="G18" s="70"/>
      <c r="H18" s="70"/>
      <c r="I18" s="71"/>
      <c r="J18" s="72" t="s">
        <v>44</v>
      </c>
      <c r="K18" s="71" t="s">
        <v>119</v>
      </c>
      <c r="L18" s="73" t="s">
        <v>128</v>
      </c>
      <c r="M18" s="71">
        <v>21</v>
      </c>
      <c r="N18" s="74">
        <f t="shared" si="0"/>
        <v>0.375</v>
      </c>
      <c r="O18" s="74">
        <f t="shared" si="1"/>
        <v>0.42857142857142855</v>
      </c>
      <c r="P18" s="71" t="str">
        <f t="shared" si="2"/>
        <v>участник</v>
      </c>
      <c r="Q18" s="34" t="s">
        <v>85</v>
      </c>
      <c r="R18" s="34" t="s">
        <v>44</v>
      </c>
    </row>
    <row r="19" spans="1:18" x14ac:dyDescent="0.25">
      <c r="A19" s="9">
        <v>9</v>
      </c>
      <c r="B19" s="40" t="s">
        <v>12</v>
      </c>
      <c r="C19" s="31" t="s">
        <v>380</v>
      </c>
      <c r="D19" s="31" t="s">
        <v>388</v>
      </c>
      <c r="E19" s="31" t="s">
        <v>394</v>
      </c>
      <c r="F19" s="63"/>
      <c r="G19" s="33"/>
      <c r="H19" s="71"/>
      <c r="I19" s="75"/>
      <c r="J19" s="72" t="s">
        <v>44</v>
      </c>
      <c r="K19" s="35" t="s">
        <v>115</v>
      </c>
      <c r="L19" s="58" t="s">
        <v>129</v>
      </c>
      <c r="M19" s="35">
        <v>14</v>
      </c>
      <c r="N19" s="74">
        <f t="shared" si="0"/>
        <v>0.25</v>
      </c>
      <c r="O19" s="74">
        <f t="shared" si="1"/>
        <v>0.2857142857142857</v>
      </c>
      <c r="P19" s="71" t="str">
        <f t="shared" si="2"/>
        <v>участник</v>
      </c>
      <c r="Q19" s="34" t="s">
        <v>117</v>
      </c>
      <c r="R19" s="34" t="s">
        <v>44</v>
      </c>
    </row>
    <row r="20" spans="1:18" x14ac:dyDescent="0.25">
      <c r="A20" s="9">
        <v>10</v>
      </c>
      <c r="B20" s="40" t="s">
        <v>12</v>
      </c>
      <c r="C20" s="50" t="s">
        <v>396</v>
      </c>
      <c r="D20" s="50" t="s">
        <v>393</v>
      </c>
      <c r="E20" s="50" t="s">
        <v>381</v>
      </c>
      <c r="F20" s="65"/>
      <c r="G20" s="33"/>
      <c r="H20" s="70"/>
      <c r="I20" s="76"/>
      <c r="J20" s="72" t="s">
        <v>44</v>
      </c>
      <c r="K20" s="35" t="s">
        <v>125</v>
      </c>
      <c r="L20" s="40" t="s">
        <v>130</v>
      </c>
      <c r="M20" s="35">
        <v>14</v>
      </c>
      <c r="N20" s="28">
        <f t="shared" si="0"/>
        <v>0.25</v>
      </c>
      <c r="O20" s="28">
        <f t="shared" si="1"/>
        <v>0.2857142857142857</v>
      </c>
      <c r="P20" s="35" t="str">
        <f t="shared" si="2"/>
        <v>участник</v>
      </c>
      <c r="Q20" s="50" t="s">
        <v>124</v>
      </c>
      <c r="R20" s="34" t="s">
        <v>44</v>
      </c>
    </row>
    <row r="21" spans="1:18" x14ac:dyDescent="0.25">
      <c r="A21" s="9">
        <v>11</v>
      </c>
      <c r="B21" s="40" t="s">
        <v>12</v>
      </c>
      <c r="C21" s="50" t="s">
        <v>390</v>
      </c>
      <c r="D21" s="50" t="s">
        <v>382</v>
      </c>
      <c r="E21" s="50" t="s">
        <v>394</v>
      </c>
      <c r="F21" s="65"/>
      <c r="G21" s="33"/>
      <c r="H21" s="70"/>
      <c r="I21" s="76"/>
      <c r="J21" s="72" t="s">
        <v>44</v>
      </c>
      <c r="K21" s="35" t="s">
        <v>125</v>
      </c>
      <c r="L21" s="40" t="s">
        <v>131</v>
      </c>
      <c r="M21" s="35">
        <v>14</v>
      </c>
      <c r="N21" s="28">
        <f t="shared" si="0"/>
        <v>0.25</v>
      </c>
      <c r="O21" s="28">
        <f t="shared" si="1"/>
        <v>0.2857142857142857</v>
      </c>
      <c r="P21" s="35" t="str">
        <f t="shared" si="2"/>
        <v>участник</v>
      </c>
      <c r="Q21" s="50" t="s">
        <v>124</v>
      </c>
      <c r="R21" s="34" t="s">
        <v>44</v>
      </c>
    </row>
    <row r="22" spans="1:18" x14ac:dyDescent="0.25">
      <c r="A22" s="9">
        <v>12</v>
      </c>
      <c r="B22" s="40" t="s">
        <v>12</v>
      </c>
      <c r="C22" s="50" t="s">
        <v>387</v>
      </c>
      <c r="D22" s="50" t="s">
        <v>384</v>
      </c>
      <c r="E22" s="50" t="s">
        <v>381</v>
      </c>
      <c r="F22" s="65"/>
      <c r="G22" s="33"/>
      <c r="H22" s="70"/>
      <c r="I22" s="76"/>
      <c r="J22" s="72" t="s">
        <v>44</v>
      </c>
      <c r="K22" s="35" t="s">
        <v>125</v>
      </c>
      <c r="L22" s="40" t="s">
        <v>132</v>
      </c>
      <c r="M22" s="35">
        <v>14</v>
      </c>
      <c r="N22" s="28">
        <f t="shared" si="0"/>
        <v>0.25</v>
      </c>
      <c r="O22" s="28">
        <f t="shared" si="1"/>
        <v>0.2857142857142857</v>
      </c>
      <c r="P22" s="35" t="str">
        <f t="shared" si="2"/>
        <v>участник</v>
      </c>
      <c r="Q22" s="50" t="s">
        <v>124</v>
      </c>
      <c r="R22" s="34" t="s">
        <v>44</v>
      </c>
    </row>
    <row r="23" spans="1:18" x14ac:dyDescent="0.25">
      <c r="A23" s="9">
        <v>13</v>
      </c>
      <c r="B23" s="40" t="s">
        <v>12</v>
      </c>
      <c r="C23" s="77" t="s">
        <v>402</v>
      </c>
      <c r="D23" s="31" t="s">
        <v>388</v>
      </c>
      <c r="E23" s="31" t="s">
        <v>394</v>
      </c>
      <c r="F23" s="64"/>
      <c r="G23" s="33"/>
      <c r="H23" s="70"/>
      <c r="I23" s="71"/>
      <c r="J23" s="72" t="s">
        <v>44</v>
      </c>
      <c r="K23" s="35" t="s">
        <v>133</v>
      </c>
      <c r="L23" s="58" t="s">
        <v>128</v>
      </c>
      <c r="M23" s="53">
        <v>14</v>
      </c>
      <c r="N23" s="28">
        <f t="shared" si="0"/>
        <v>0.25</v>
      </c>
      <c r="O23" s="28">
        <f t="shared" si="1"/>
        <v>0.2857142857142857</v>
      </c>
      <c r="P23" s="35" t="str">
        <f t="shared" si="2"/>
        <v>участник</v>
      </c>
      <c r="Q23" s="67" t="s">
        <v>84</v>
      </c>
      <c r="R23" s="34" t="s">
        <v>44</v>
      </c>
    </row>
    <row r="24" spans="1:18" x14ac:dyDescent="0.25">
      <c r="A24" s="9">
        <v>14</v>
      </c>
      <c r="B24" s="40" t="s">
        <v>12</v>
      </c>
      <c r="C24" s="54" t="s">
        <v>381</v>
      </c>
      <c r="D24" s="31" t="s">
        <v>383</v>
      </c>
      <c r="E24" s="31" t="s">
        <v>393</v>
      </c>
      <c r="F24" s="78"/>
      <c r="G24" s="33"/>
      <c r="H24" s="70"/>
      <c r="I24" s="71"/>
      <c r="J24" s="72" t="s">
        <v>44</v>
      </c>
      <c r="K24" s="35" t="s">
        <v>133</v>
      </c>
      <c r="L24" s="58" t="s">
        <v>134</v>
      </c>
      <c r="M24" s="53">
        <v>14</v>
      </c>
      <c r="N24" s="28">
        <f t="shared" si="0"/>
        <v>0.25</v>
      </c>
      <c r="O24" s="28">
        <f t="shared" si="1"/>
        <v>0.2857142857142857</v>
      </c>
      <c r="P24" s="35" t="str">
        <f t="shared" si="2"/>
        <v>участник</v>
      </c>
      <c r="Q24" s="67" t="s">
        <v>84</v>
      </c>
      <c r="R24" s="34" t="s">
        <v>44</v>
      </c>
    </row>
    <row r="25" spans="1:18" x14ac:dyDescent="0.25">
      <c r="A25" s="9">
        <v>15</v>
      </c>
      <c r="B25" s="40" t="s">
        <v>12</v>
      </c>
      <c r="C25" s="50" t="s">
        <v>388</v>
      </c>
      <c r="D25" s="50" t="s">
        <v>388</v>
      </c>
      <c r="E25" s="50" t="s">
        <v>381</v>
      </c>
      <c r="F25" s="65"/>
      <c r="G25" s="33"/>
      <c r="H25" s="70"/>
      <c r="I25" s="71"/>
      <c r="J25" s="72" t="s">
        <v>44</v>
      </c>
      <c r="K25" s="35" t="s">
        <v>133</v>
      </c>
      <c r="L25" s="58" t="s">
        <v>135</v>
      </c>
      <c r="M25" s="35">
        <v>14</v>
      </c>
      <c r="N25" s="28">
        <f t="shared" si="0"/>
        <v>0.25</v>
      </c>
      <c r="O25" s="28">
        <f t="shared" si="1"/>
        <v>0.2857142857142857</v>
      </c>
      <c r="P25" s="35" t="str">
        <f t="shared" si="2"/>
        <v>участник</v>
      </c>
      <c r="Q25" s="67" t="s">
        <v>84</v>
      </c>
      <c r="R25" s="34" t="s">
        <v>44</v>
      </c>
    </row>
    <row r="26" spans="1:18" x14ac:dyDescent="0.25">
      <c r="A26" s="9">
        <v>16</v>
      </c>
      <c r="B26" s="40" t="s">
        <v>12</v>
      </c>
      <c r="C26" s="31" t="s">
        <v>382</v>
      </c>
      <c r="D26" s="31" t="s">
        <v>382</v>
      </c>
      <c r="E26" s="31" t="s">
        <v>381</v>
      </c>
      <c r="F26" s="63"/>
      <c r="G26" s="33"/>
      <c r="H26" s="35"/>
      <c r="I26" s="55"/>
      <c r="J26" s="34" t="s">
        <v>44</v>
      </c>
      <c r="K26" s="35" t="s">
        <v>115</v>
      </c>
      <c r="L26" s="52" t="s">
        <v>136</v>
      </c>
      <c r="M26" s="35">
        <v>7</v>
      </c>
      <c r="N26" s="28">
        <f t="shared" si="0"/>
        <v>0.125</v>
      </c>
      <c r="O26" s="28">
        <f t="shared" si="1"/>
        <v>0.14285714285714285</v>
      </c>
      <c r="P26" s="35" t="str">
        <f t="shared" si="2"/>
        <v>участник</v>
      </c>
      <c r="Q26" s="34" t="s">
        <v>117</v>
      </c>
      <c r="R26" s="34" t="s">
        <v>44</v>
      </c>
    </row>
    <row r="27" spans="1:18" x14ac:dyDescent="0.25">
      <c r="A27" s="9">
        <v>17</v>
      </c>
      <c r="B27" s="40" t="s">
        <v>12</v>
      </c>
      <c r="C27" s="31" t="s">
        <v>391</v>
      </c>
      <c r="D27" s="31" t="s">
        <v>381</v>
      </c>
      <c r="E27" s="31" t="s">
        <v>385</v>
      </c>
      <c r="F27" s="79"/>
      <c r="G27" s="33"/>
      <c r="H27" s="35"/>
      <c r="I27" s="55"/>
      <c r="J27" s="34" t="s">
        <v>44</v>
      </c>
      <c r="K27" s="35" t="s">
        <v>115</v>
      </c>
      <c r="L27" s="52" t="s">
        <v>137</v>
      </c>
      <c r="M27" s="35">
        <v>7</v>
      </c>
      <c r="N27" s="28">
        <f t="shared" si="0"/>
        <v>0.125</v>
      </c>
      <c r="O27" s="28">
        <f t="shared" si="1"/>
        <v>0.14285714285714285</v>
      </c>
      <c r="P27" s="35" t="str">
        <f t="shared" si="2"/>
        <v>участник</v>
      </c>
      <c r="Q27" s="34" t="s">
        <v>117</v>
      </c>
      <c r="R27" s="34" t="s">
        <v>44</v>
      </c>
    </row>
    <row r="28" spans="1:18" x14ac:dyDescent="0.25">
      <c r="A28" s="9">
        <v>18</v>
      </c>
      <c r="B28" s="40" t="s">
        <v>12</v>
      </c>
      <c r="C28" s="31" t="s">
        <v>386</v>
      </c>
      <c r="D28" s="31" t="s">
        <v>394</v>
      </c>
      <c r="E28" s="31" t="s">
        <v>394</v>
      </c>
      <c r="F28" s="80"/>
      <c r="G28" s="33"/>
      <c r="H28" s="35"/>
      <c r="I28" s="55"/>
      <c r="J28" s="34" t="s">
        <v>44</v>
      </c>
      <c r="K28" s="35" t="s">
        <v>115</v>
      </c>
      <c r="L28" s="52" t="s">
        <v>138</v>
      </c>
      <c r="M28" s="35">
        <v>7</v>
      </c>
      <c r="N28" s="28">
        <f t="shared" si="0"/>
        <v>0.125</v>
      </c>
      <c r="O28" s="28">
        <f t="shared" si="1"/>
        <v>0.14285714285714285</v>
      </c>
      <c r="P28" s="35" t="str">
        <f t="shared" si="2"/>
        <v>участник</v>
      </c>
      <c r="Q28" s="34" t="s">
        <v>117</v>
      </c>
      <c r="R28" s="34" t="s">
        <v>44</v>
      </c>
    </row>
    <row r="29" spans="1:18" x14ac:dyDescent="0.25">
      <c r="A29" s="9">
        <v>19</v>
      </c>
      <c r="B29" s="40" t="s">
        <v>12</v>
      </c>
      <c r="C29" s="50" t="s">
        <v>391</v>
      </c>
      <c r="D29" s="50" t="s">
        <v>381</v>
      </c>
      <c r="E29" s="50" t="s">
        <v>381</v>
      </c>
      <c r="F29" s="65"/>
      <c r="G29" s="33"/>
      <c r="H29" s="33"/>
      <c r="I29" s="66"/>
      <c r="J29" s="34" t="s">
        <v>44</v>
      </c>
      <c r="K29" s="35" t="s">
        <v>125</v>
      </c>
      <c r="L29" s="15" t="s">
        <v>139</v>
      </c>
      <c r="M29" s="35">
        <v>7</v>
      </c>
      <c r="N29" s="28">
        <f t="shared" si="0"/>
        <v>0.125</v>
      </c>
      <c r="O29" s="28">
        <f t="shared" si="1"/>
        <v>0.14285714285714285</v>
      </c>
      <c r="P29" s="35" t="str">
        <f t="shared" si="2"/>
        <v>участник</v>
      </c>
      <c r="Q29" s="50" t="s">
        <v>124</v>
      </c>
      <c r="R29" s="34" t="s">
        <v>44</v>
      </c>
    </row>
    <row r="30" spans="1:18" x14ac:dyDescent="0.25">
      <c r="A30" s="9">
        <v>20</v>
      </c>
      <c r="B30" s="40" t="s">
        <v>12</v>
      </c>
      <c r="C30" s="54" t="s">
        <v>388</v>
      </c>
      <c r="D30" s="31" t="s">
        <v>403</v>
      </c>
      <c r="E30" s="31" t="s">
        <v>381</v>
      </c>
      <c r="F30" s="64"/>
      <c r="G30" s="33"/>
      <c r="H30" s="33"/>
      <c r="I30" s="35"/>
      <c r="J30" s="34" t="s">
        <v>44</v>
      </c>
      <c r="K30" s="35" t="s">
        <v>133</v>
      </c>
      <c r="L30" s="52" t="s">
        <v>140</v>
      </c>
      <c r="M30" s="53">
        <v>7</v>
      </c>
      <c r="N30" s="28">
        <f t="shared" si="0"/>
        <v>0.125</v>
      </c>
      <c r="O30" s="28">
        <f t="shared" si="1"/>
        <v>0.14285714285714285</v>
      </c>
      <c r="P30" s="35" t="str">
        <f t="shared" si="2"/>
        <v>участник</v>
      </c>
      <c r="Q30" s="67" t="s">
        <v>84</v>
      </c>
      <c r="R30" s="34" t="s">
        <v>44</v>
      </c>
    </row>
    <row r="31" spans="1:18" x14ac:dyDescent="0.25">
      <c r="A31" s="9">
        <v>21</v>
      </c>
      <c r="B31" s="40" t="s">
        <v>12</v>
      </c>
      <c r="C31" s="77" t="s">
        <v>402</v>
      </c>
      <c r="D31" s="31" t="s">
        <v>396</v>
      </c>
      <c r="E31" s="31" t="s">
        <v>408</v>
      </c>
      <c r="F31" s="64"/>
      <c r="G31" s="33"/>
      <c r="H31" s="33"/>
      <c r="I31" s="35"/>
      <c r="J31" s="34" t="s">
        <v>44</v>
      </c>
      <c r="K31" s="35" t="s">
        <v>133</v>
      </c>
      <c r="L31" s="52" t="s">
        <v>141</v>
      </c>
      <c r="M31" s="53">
        <v>7</v>
      </c>
      <c r="N31" s="28">
        <f t="shared" si="0"/>
        <v>0.125</v>
      </c>
      <c r="O31" s="28">
        <f t="shared" si="1"/>
        <v>0.14285714285714285</v>
      </c>
      <c r="P31" s="35" t="str">
        <f t="shared" si="2"/>
        <v>участник</v>
      </c>
      <c r="Q31" s="67" t="s">
        <v>84</v>
      </c>
      <c r="R31" s="34" t="s">
        <v>44</v>
      </c>
    </row>
    <row r="32" spans="1:18" x14ac:dyDescent="0.25">
      <c r="A32" s="9">
        <v>22</v>
      </c>
      <c r="B32" s="40" t="s">
        <v>12</v>
      </c>
      <c r="C32" s="31" t="s">
        <v>387</v>
      </c>
      <c r="D32" s="31" t="s">
        <v>382</v>
      </c>
      <c r="E32" s="31" t="s">
        <v>393</v>
      </c>
      <c r="F32" s="64"/>
      <c r="G32" s="33"/>
      <c r="H32" s="33"/>
      <c r="I32" s="35"/>
      <c r="J32" s="34" t="s">
        <v>44</v>
      </c>
      <c r="K32" s="35" t="s">
        <v>133</v>
      </c>
      <c r="L32" s="52" t="s">
        <v>142</v>
      </c>
      <c r="M32" s="35">
        <v>7</v>
      </c>
      <c r="N32" s="28">
        <f t="shared" si="0"/>
        <v>0.125</v>
      </c>
      <c r="O32" s="28">
        <f t="shared" si="1"/>
        <v>0.14285714285714285</v>
      </c>
      <c r="P32" s="35" t="str">
        <f t="shared" si="2"/>
        <v>участник</v>
      </c>
      <c r="Q32" s="67" t="s">
        <v>84</v>
      </c>
      <c r="R32" s="34" t="s">
        <v>44</v>
      </c>
    </row>
    <row r="33" spans="1:18" x14ac:dyDescent="0.25">
      <c r="A33" s="9">
        <v>23</v>
      </c>
      <c r="B33" s="40" t="s">
        <v>12</v>
      </c>
      <c r="C33" s="31" t="s">
        <v>382</v>
      </c>
      <c r="D33" s="31" t="s">
        <v>381</v>
      </c>
      <c r="E33" s="31" t="s">
        <v>396</v>
      </c>
      <c r="F33" s="64"/>
      <c r="G33" s="33"/>
      <c r="H33" s="33"/>
      <c r="I33" s="35"/>
      <c r="J33" s="34" t="s">
        <v>44</v>
      </c>
      <c r="K33" s="35" t="s">
        <v>133</v>
      </c>
      <c r="L33" s="52" t="s">
        <v>143</v>
      </c>
      <c r="M33" s="35">
        <v>7</v>
      </c>
      <c r="N33" s="28">
        <f t="shared" si="0"/>
        <v>0.125</v>
      </c>
      <c r="O33" s="28">
        <f t="shared" si="1"/>
        <v>0.14285714285714285</v>
      </c>
      <c r="P33" s="35" t="str">
        <f t="shared" si="2"/>
        <v>участник</v>
      </c>
      <c r="Q33" s="67" t="s">
        <v>84</v>
      </c>
      <c r="R33" s="34" t="s">
        <v>44</v>
      </c>
    </row>
    <row r="34" spans="1:18" x14ac:dyDescent="0.25">
      <c r="A34" s="9">
        <v>24</v>
      </c>
      <c r="B34" s="40" t="s">
        <v>12</v>
      </c>
      <c r="C34" s="31" t="s">
        <v>393</v>
      </c>
      <c r="D34" s="31" t="s">
        <v>394</v>
      </c>
      <c r="E34" s="31" t="s">
        <v>399</v>
      </c>
      <c r="F34" s="64"/>
      <c r="G34" s="33"/>
      <c r="H34" s="33"/>
      <c r="I34" s="35"/>
      <c r="J34" s="34" t="s">
        <v>44</v>
      </c>
      <c r="K34" s="35" t="s">
        <v>133</v>
      </c>
      <c r="L34" s="52" t="s">
        <v>144</v>
      </c>
      <c r="M34" s="35">
        <v>7</v>
      </c>
      <c r="N34" s="28">
        <f t="shared" si="0"/>
        <v>0.125</v>
      </c>
      <c r="O34" s="28">
        <f t="shared" si="1"/>
        <v>0.14285714285714285</v>
      </c>
      <c r="P34" s="35" t="str">
        <f t="shared" si="2"/>
        <v>участник</v>
      </c>
      <c r="Q34" s="67" t="s">
        <v>84</v>
      </c>
      <c r="R34" s="34" t="s">
        <v>44</v>
      </c>
    </row>
    <row r="35" spans="1:18" x14ac:dyDescent="0.25">
      <c r="A35" s="9">
        <v>25</v>
      </c>
      <c r="B35" s="40" t="s">
        <v>12</v>
      </c>
      <c r="C35" s="50" t="s">
        <v>389</v>
      </c>
      <c r="D35" s="50" t="s">
        <v>386</v>
      </c>
      <c r="E35" s="50" t="s">
        <v>400</v>
      </c>
      <c r="F35" s="65"/>
      <c r="G35" s="33"/>
      <c r="H35" s="33"/>
      <c r="I35" s="35"/>
      <c r="J35" s="34" t="s">
        <v>44</v>
      </c>
      <c r="K35" s="35" t="s">
        <v>133</v>
      </c>
      <c r="L35" s="52" t="s">
        <v>145</v>
      </c>
      <c r="M35" s="35">
        <v>7</v>
      </c>
      <c r="N35" s="28">
        <f t="shared" si="0"/>
        <v>0.125</v>
      </c>
      <c r="O35" s="28">
        <f t="shared" si="1"/>
        <v>0.14285714285714285</v>
      </c>
      <c r="P35" s="35" t="str">
        <f t="shared" si="2"/>
        <v>участник</v>
      </c>
      <c r="Q35" s="67" t="s">
        <v>84</v>
      </c>
      <c r="R35" s="34" t="s">
        <v>44</v>
      </c>
    </row>
    <row r="36" spans="1:18" x14ac:dyDescent="0.25">
      <c r="A36" s="9">
        <v>26</v>
      </c>
      <c r="B36" s="40" t="s">
        <v>12</v>
      </c>
      <c r="C36" s="50" t="s">
        <v>387</v>
      </c>
      <c r="D36" s="50" t="s">
        <v>394</v>
      </c>
      <c r="E36" s="50" t="s">
        <v>381</v>
      </c>
      <c r="F36" s="65"/>
      <c r="G36" s="33"/>
      <c r="H36" s="33"/>
      <c r="I36" s="35"/>
      <c r="J36" s="34" t="s">
        <v>44</v>
      </c>
      <c r="K36" s="35" t="s">
        <v>119</v>
      </c>
      <c r="L36" s="52" t="s">
        <v>146</v>
      </c>
      <c r="M36" s="35">
        <v>7</v>
      </c>
      <c r="N36" s="28">
        <f t="shared" si="0"/>
        <v>0.125</v>
      </c>
      <c r="O36" s="28">
        <f t="shared" si="1"/>
        <v>0.14285714285714285</v>
      </c>
      <c r="P36" s="35" t="str">
        <f t="shared" si="2"/>
        <v>участник</v>
      </c>
      <c r="Q36" s="67" t="s">
        <v>84</v>
      </c>
      <c r="R36" s="34" t="s">
        <v>44</v>
      </c>
    </row>
    <row r="37" spans="1:18" x14ac:dyDescent="0.25">
      <c r="A37" s="9">
        <v>27</v>
      </c>
      <c r="B37" s="40" t="s">
        <v>12</v>
      </c>
      <c r="C37" s="31" t="s">
        <v>386</v>
      </c>
      <c r="D37" s="31" t="s">
        <v>382</v>
      </c>
      <c r="E37" s="31" t="s">
        <v>381</v>
      </c>
      <c r="F37" s="64"/>
      <c r="G37" s="33"/>
      <c r="H37" s="33"/>
      <c r="I37" s="35"/>
      <c r="J37" s="34" t="s">
        <v>44</v>
      </c>
      <c r="K37" s="35" t="s">
        <v>119</v>
      </c>
      <c r="L37" s="52" t="s">
        <v>147</v>
      </c>
      <c r="M37" s="35">
        <v>7</v>
      </c>
      <c r="N37" s="28">
        <f t="shared" si="0"/>
        <v>0.125</v>
      </c>
      <c r="O37" s="28">
        <f t="shared" si="1"/>
        <v>0.14285714285714285</v>
      </c>
      <c r="P37" s="35" t="str">
        <f t="shared" si="2"/>
        <v>участник</v>
      </c>
      <c r="Q37" s="34" t="s">
        <v>85</v>
      </c>
      <c r="R37" s="34" t="s">
        <v>44</v>
      </c>
    </row>
    <row r="38" spans="1:18" x14ac:dyDescent="0.25">
      <c r="A38" s="9">
        <v>28</v>
      </c>
      <c r="B38" s="40" t="s">
        <v>12</v>
      </c>
      <c r="C38" s="31" t="s">
        <v>381</v>
      </c>
      <c r="D38" s="31" t="s">
        <v>382</v>
      </c>
      <c r="E38" s="31" t="s">
        <v>381</v>
      </c>
      <c r="F38" s="64"/>
      <c r="G38" s="33"/>
      <c r="H38" s="33"/>
      <c r="I38" s="35"/>
      <c r="J38" s="34" t="s">
        <v>44</v>
      </c>
      <c r="K38" s="35" t="s">
        <v>119</v>
      </c>
      <c r="L38" s="52" t="s">
        <v>148</v>
      </c>
      <c r="M38" s="35">
        <v>7</v>
      </c>
      <c r="N38" s="28">
        <f t="shared" si="0"/>
        <v>0.125</v>
      </c>
      <c r="O38" s="28">
        <f t="shared" si="1"/>
        <v>0.14285714285714285</v>
      </c>
      <c r="P38" s="35" t="str">
        <f t="shared" si="2"/>
        <v>участник</v>
      </c>
      <c r="Q38" s="34" t="s">
        <v>85</v>
      </c>
      <c r="R38" s="34" t="s">
        <v>44</v>
      </c>
    </row>
    <row r="39" spans="1:18" x14ac:dyDescent="0.25">
      <c r="A39" s="9">
        <v>29</v>
      </c>
      <c r="B39" s="40" t="s">
        <v>12</v>
      </c>
      <c r="C39" s="31" t="s">
        <v>397</v>
      </c>
      <c r="D39" s="31" t="s">
        <v>386</v>
      </c>
      <c r="E39" s="31" t="s">
        <v>386</v>
      </c>
      <c r="F39" s="64"/>
      <c r="G39" s="33"/>
      <c r="H39" s="33"/>
      <c r="I39" s="35"/>
      <c r="J39" s="34" t="s">
        <v>44</v>
      </c>
      <c r="K39" s="35" t="s">
        <v>119</v>
      </c>
      <c r="L39" s="52" t="s">
        <v>149</v>
      </c>
      <c r="M39" s="35">
        <v>7</v>
      </c>
      <c r="N39" s="28">
        <f t="shared" si="0"/>
        <v>0.125</v>
      </c>
      <c r="O39" s="28">
        <f t="shared" si="1"/>
        <v>0.14285714285714285</v>
      </c>
      <c r="P39" s="35" t="str">
        <f t="shared" si="2"/>
        <v>участник</v>
      </c>
      <c r="Q39" s="34" t="s">
        <v>85</v>
      </c>
      <c r="R39" s="34" t="s">
        <v>44</v>
      </c>
    </row>
    <row r="40" spans="1:18" x14ac:dyDescent="0.25">
      <c r="A40" s="9">
        <v>30</v>
      </c>
      <c r="B40" s="40" t="s">
        <v>12</v>
      </c>
      <c r="C40" s="31" t="s">
        <v>381</v>
      </c>
      <c r="D40" s="31" t="s">
        <v>381</v>
      </c>
      <c r="E40" s="31" t="s">
        <v>381</v>
      </c>
      <c r="F40" s="64"/>
      <c r="G40" s="33"/>
      <c r="H40" s="33"/>
      <c r="I40" s="35"/>
      <c r="J40" s="34" t="s">
        <v>44</v>
      </c>
      <c r="K40" s="35" t="s">
        <v>119</v>
      </c>
      <c r="L40" s="52" t="s">
        <v>150</v>
      </c>
      <c r="M40" s="35">
        <v>7</v>
      </c>
      <c r="N40" s="28">
        <f t="shared" si="0"/>
        <v>0.125</v>
      </c>
      <c r="O40" s="28">
        <f t="shared" si="1"/>
        <v>0.14285714285714285</v>
      </c>
      <c r="P40" s="35" t="str">
        <f t="shared" si="2"/>
        <v>участник</v>
      </c>
      <c r="Q40" s="34" t="s">
        <v>85</v>
      </c>
      <c r="R40" s="34" t="s">
        <v>44</v>
      </c>
    </row>
    <row r="41" spans="1:18" x14ac:dyDescent="0.25">
      <c r="A41" s="9">
        <v>31</v>
      </c>
      <c r="B41" s="40" t="s">
        <v>12</v>
      </c>
      <c r="C41" s="31" t="s">
        <v>388</v>
      </c>
      <c r="D41" s="31" t="s">
        <v>381</v>
      </c>
      <c r="E41" s="31" t="s">
        <v>381</v>
      </c>
      <c r="F41" s="63"/>
      <c r="G41" s="33"/>
      <c r="H41" s="35"/>
      <c r="I41" s="55"/>
      <c r="J41" s="34" t="s">
        <v>44</v>
      </c>
      <c r="K41" s="35" t="s">
        <v>115</v>
      </c>
      <c r="L41" s="52" t="s">
        <v>151</v>
      </c>
      <c r="M41" s="35">
        <v>0</v>
      </c>
      <c r="N41" s="28">
        <f t="shared" si="0"/>
        <v>0</v>
      </c>
      <c r="O41" s="28">
        <f t="shared" si="1"/>
        <v>0</v>
      </c>
      <c r="P41" s="35" t="str">
        <f t="shared" si="2"/>
        <v>участник</v>
      </c>
      <c r="Q41" s="34" t="s">
        <v>117</v>
      </c>
      <c r="R41" s="34" t="s">
        <v>44</v>
      </c>
    </row>
    <row r="42" spans="1:18" x14ac:dyDescent="0.25">
      <c r="A42" s="9">
        <v>32</v>
      </c>
      <c r="B42" s="40" t="s">
        <v>12</v>
      </c>
      <c r="C42" s="50" t="s">
        <v>386</v>
      </c>
      <c r="D42" s="50" t="s">
        <v>383</v>
      </c>
      <c r="E42" s="50" t="s">
        <v>386</v>
      </c>
      <c r="F42" s="65"/>
      <c r="G42" s="33"/>
      <c r="H42" s="33"/>
      <c r="I42" s="66"/>
      <c r="J42" s="34" t="s">
        <v>44</v>
      </c>
      <c r="K42" s="35" t="s">
        <v>125</v>
      </c>
      <c r="L42" s="15" t="s">
        <v>152</v>
      </c>
      <c r="M42" s="35">
        <v>0</v>
      </c>
      <c r="N42" s="28">
        <f t="shared" si="0"/>
        <v>0</v>
      </c>
      <c r="O42" s="28">
        <f t="shared" si="1"/>
        <v>0</v>
      </c>
      <c r="P42" s="35" t="str">
        <f t="shared" si="2"/>
        <v>участник</v>
      </c>
      <c r="Q42" s="50" t="s">
        <v>124</v>
      </c>
      <c r="R42" s="34" t="s">
        <v>44</v>
      </c>
    </row>
    <row r="43" spans="1:18" x14ac:dyDescent="0.25">
      <c r="A43" s="9">
        <v>33</v>
      </c>
      <c r="B43" s="40" t="s">
        <v>12</v>
      </c>
      <c r="C43" s="77" t="s">
        <v>381</v>
      </c>
      <c r="D43" s="31" t="s">
        <v>381</v>
      </c>
      <c r="E43" s="31" t="s">
        <v>393</v>
      </c>
      <c r="F43" s="64"/>
      <c r="G43" s="33"/>
      <c r="H43" s="33"/>
      <c r="I43" s="35"/>
      <c r="J43" s="34" t="s">
        <v>44</v>
      </c>
      <c r="K43" s="38" t="s">
        <v>133</v>
      </c>
      <c r="L43" s="52" t="s">
        <v>153</v>
      </c>
      <c r="M43" s="53">
        <v>0</v>
      </c>
      <c r="N43" s="28">
        <f t="shared" si="0"/>
        <v>0</v>
      </c>
      <c r="O43" s="28">
        <f t="shared" si="1"/>
        <v>0</v>
      </c>
      <c r="P43" s="35" t="str">
        <f t="shared" si="2"/>
        <v>участник</v>
      </c>
      <c r="Q43" s="67" t="s">
        <v>84</v>
      </c>
      <c r="R43" s="34" t="s">
        <v>44</v>
      </c>
    </row>
    <row r="44" spans="1:18" x14ac:dyDescent="0.25">
      <c r="A44" s="9">
        <v>34</v>
      </c>
      <c r="B44" s="40" t="s">
        <v>12</v>
      </c>
      <c r="C44" s="31" t="s">
        <v>387</v>
      </c>
      <c r="D44" s="31" t="s">
        <v>388</v>
      </c>
      <c r="E44" s="31" t="s">
        <v>394</v>
      </c>
      <c r="F44" s="64"/>
      <c r="G44" s="33"/>
      <c r="H44" s="33"/>
      <c r="I44" s="35"/>
      <c r="J44" s="34" t="s">
        <v>44</v>
      </c>
      <c r="K44" s="35" t="s">
        <v>133</v>
      </c>
      <c r="L44" s="52" t="s">
        <v>154</v>
      </c>
      <c r="M44" s="35">
        <v>0</v>
      </c>
      <c r="N44" s="28">
        <f t="shared" si="0"/>
        <v>0</v>
      </c>
      <c r="O44" s="28">
        <f t="shared" si="1"/>
        <v>0</v>
      </c>
      <c r="P44" s="35" t="str">
        <f t="shared" si="2"/>
        <v>участник</v>
      </c>
      <c r="Q44" s="67" t="s">
        <v>84</v>
      </c>
      <c r="R44" s="34" t="s">
        <v>44</v>
      </c>
    </row>
    <row r="45" spans="1:18" x14ac:dyDescent="0.25">
      <c r="A45" s="9">
        <v>35</v>
      </c>
      <c r="B45" s="40" t="s">
        <v>12</v>
      </c>
      <c r="C45" s="31" t="s">
        <v>400</v>
      </c>
      <c r="D45" s="31" t="s">
        <v>390</v>
      </c>
      <c r="E45" s="31" t="s">
        <v>395</v>
      </c>
      <c r="F45" s="64"/>
      <c r="G45" s="33"/>
      <c r="H45" s="33"/>
      <c r="I45" s="35"/>
      <c r="J45" s="34" t="s">
        <v>44</v>
      </c>
      <c r="K45" s="35" t="s">
        <v>133</v>
      </c>
      <c r="L45" s="52" t="s">
        <v>155</v>
      </c>
      <c r="M45" s="35">
        <v>0</v>
      </c>
      <c r="N45" s="28">
        <f t="shared" si="0"/>
        <v>0</v>
      </c>
      <c r="O45" s="28">
        <f t="shared" si="1"/>
        <v>0</v>
      </c>
      <c r="P45" s="35" t="str">
        <f t="shared" si="2"/>
        <v>участник</v>
      </c>
      <c r="Q45" s="67" t="s">
        <v>84</v>
      </c>
      <c r="R45" s="34" t="s">
        <v>44</v>
      </c>
    </row>
    <row r="46" spans="1:18" x14ac:dyDescent="0.25">
      <c r="A46" s="9">
        <v>36</v>
      </c>
      <c r="B46" s="40" t="s">
        <v>12</v>
      </c>
      <c r="C46" s="10" t="s">
        <v>384</v>
      </c>
      <c r="D46" s="10" t="s">
        <v>382</v>
      </c>
      <c r="E46" s="50" t="s">
        <v>381</v>
      </c>
      <c r="F46" s="65"/>
      <c r="G46" s="33"/>
      <c r="H46" s="33"/>
      <c r="I46" s="35"/>
      <c r="J46" s="34" t="s">
        <v>44</v>
      </c>
      <c r="K46" s="35" t="s">
        <v>133</v>
      </c>
      <c r="L46" s="52" t="s">
        <v>156</v>
      </c>
      <c r="M46" s="35">
        <v>0</v>
      </c>
      <c r="N46" s="28">
        <f t="shared" si="0"/>
        <v>0</v>
      </c>
      <c r="O46" s="28">
        <f t="shared" si="1"/>
        <v>0</v>
      </c>
      <c r="P46" s="35" t="str">
        <f t="shared" si="2"/>
        <v>участник</v>
      </c>
      <c r="Q46" s="67" t="s">
        <v>84</v>
      </c>
      <c r="R46" s="34" t="s">
        <v>44</v>
      </c>
    </row>
    <row r="47" spans="1:18" x14ac:dyDescent="0.25">
      <c r="A47" s="9">
        <v>37</v>
      </c>
      <c r="B47" s="40" t="s">
        <v>12</v>
      </c>
      <c r="C47" s="50" t="s">
        <v>387</v>
      </c>
      <c r="D47" s="50" t="s">
        <v>398</v>
      </c>
      <c r="E47" s="50" t="s">
        <v>400</v>
      </c>
      <c r="F47" s="65"/>
      <c r="G47" s="33"/>
      <c r="H47" s="33"/>
      <c r="I47" s="35"/>
      <c r="J47" s="34" t="s">
        <v>44</v>
      </c>
      <c r="K47" s="35" t="s">
        <v>133</v>
      </c>
      <c r="L47" s="52" t="s">
        <v>157</v>
      </c>
      <c r="M47" s="35">
        <v>0</v>
      </c>
      <c r="N47" s="28">
        <f t="shared" si="0"/>
        <v>0</v>
      </c>
      <c r="O47" s="28">
        <f t="shared" si="1"/>
        <v>0</v>
      </c>
      <c r="P47" s="35" t="str">
        <f t="shared" si="2"/>
        <v>участник</v>
      </c>
      <c r="Q47" s="67" t="s">
        <v>84</v>
      </c>
      <c r="R47" s="34" t="s">
        <v>44</v>
      </c>
    </row>
    <row r="48" spans="1:18" x14ac:dyDescent="0.25">
      <c r="A48" s="9">
        <v>38</v>
      </c>
      <c r="B48" s="40" t="s">
        <v>12</v>
      </c>
      <c r="C48" s="50" t="s">
        <v>405</v>
      </c>
      <c r="D48" s="50" t="s">
        <v>381</v>
      </c>
      <c r="E48" s="50" t="s">
        <v>382</v>
      </c>
      <c r="F48" s="65"/>
      <c r="G48" s="33"/>
      <c r="H48" s="33"/>
      <c r="I48" s="35"/>
      <c r="J48" s="34" t="s">
        <v>44</v>
      </c>
      <c r="K48" s="35" t="s">
        <v>133</v>
      </c>
      <c r="L48" s="52" t="s">
        <v>158</v>
      </c>
      <c r="M48" s="35">
        <v>0</v>
      </c>
      <c r="N48" s="28">
        <f t="shared" si="0"/>
        <v>0</v>
      </c>
      <c r="O48" s="28">
        <f t="shared" si="1"/>
        <v>0</v>
      </c>
      <c r="P48" s="35" t="str">
        <f t="shared" si="2"/>
        <v>участник</v>
      </c>
      <c r="Q48" s="67" t="s">
        <v>84</v>
      </c>
      <c r="R48" s="34" t="s">
        <v>44</v>
      </c>
    </row>
    <row r="49" spans="1:18" x14ac:dyDescent="0.25">
      <c r="A49" s="9">
        <v>39</v>
      </c>
      <c r="B49" s="40" t="s">
        <v>12</v>
      </c>
      <c r="C49" s="50" t="s">
        <v>380</v>
      </c>
      <c r="D49" s="50" t="s">
        <v>387</v>
      </c>
      <c r="E49" s="50" t="s">
        <v>396</v>
      </c>
      <c r="F49" s="65"/>
      <c r="G49" s="33"/>
      <c r="H49" s="33"/>
      <c r="I49" s="35"/>
      <c r="J49" s="34" t="s">
        <v>44</v>
      </c>
      <c r="K49" s="35" t="s">
        <v>133</v>
      </c>
      <c r="L49" s="52" t="s">
        <v>159</v>
      </c>
      <c r="M49" s="35">
        <v>0</v>
      </c>
      <c r="N49" s="28">
        <f t="shared" si="0"/>
        <v>0</v>
      </c>
      <c r="O49" s="28">
        <f t="shared" si="1"/>
        <v>0</v>
      </c>
      <c r="P49" s="35" t="str">
        <f t="shared" si="2"/>
        <v>участник</v>
      </c>
      <c r="Q49" s="67" t="s">
        <v>84</v>
      </c>
      <c r="R49" s="34" t="s">
        <v>44</v>
      </c>
    </row>
    <row r="50" spans="1:18" x14ac:dyDescent="0.25">
      <c r="A50" s="9">
        <v>40</v>
      </c>
      <c r="B50" s="40" t="s">
        <v>12</v>
      </c>
      <c r="C50" s="50" t="s">
        <v>391</v>
      </c>
      <c r="D50" s="50" t="s">
        <v>399</v>
      </c>
      <c r="E50" s="50" t="s">
        <v>395</v>
      </c>
      <c r="F50" s="65"/>
      <c r="G50" s="33"/>
      <c r="H50" s="33"/>
      <c r="I50" s="35"/>
      <c r="J50" s="34" t="s">
        <v>44</v>
      </c>
      <c r="K50" s="35" t="s">
        <v>133</v>
      </c>
      <c r="L50" s="52" t="s">
        <v>160</v>
      </c>
      <c r="M50" s="35">
        <v>0</v>
      </c>
      <c r="N50" s="28">
        <f t="shared" si="0"/>
        <v>0</v>
      </c>
      <c r="O50" s="28">
        <f t="shared" si="1"/>
        <v>0</v>
      </c>
      <c r="P50" s="35" t="str">
        <f t="shared" si="2"/>
        <v>участник</v>
      </c>
      <c r="Q50" s="67" t="s">
        <v>84</v>
      </c>
      <c r="R50" s="34" t="s">
        <v>44</v>
      </c>
    </row>
    <row r="51" spans="1:18" x14ac:dyDescent="0.25">
      <c r="A51" s="9">
        <v>41</v>
      </c>
      <c r="B51" s="40" t="s">
        <v>12</v>
      </c>
      <c r="C51" s="50" t="s">
        <v>382</v>
      </c>
      <c r="D51" s="50" t="s">
        <v>388</v>
      </c>
      <c r="E51" s="50" t="s">
        <v>394</v>
      </c>
      <c r="F51" s="65"/>
      <c r="G51" s="33"/>
      <c r="H51" s="33"/>
      <c r="I51" s="35"/>
      <c r="J51" s="34" t="s">
        <v>44</v>
      </c>
      <c r="K51" s="35" t="s">
        <v>133</v>
      </c>
      <c r="L51" s="52" t="s">
        <v>161</v>
      </c>
      <c r="M51" s="35">
        <v>0</v>
      </c>
      <c r="N51" s="28">
        <f t="shared" si="0"/>
        <v>0</v>
      </c>
      <c r="O51" s="28">
        <f t="shared" si="1"/>
        <v>0</v>
      </c>
      <c r="P51" s="35" t="str">
        <f t="shared" si="2"/>
        <v>участник</v>
      </c>
      <c r="Q51" s="67" t="s">
        <v>84</v>
      </c>
      <c r="R51" s="34" t="s">
        <v>44</v>
      </c>
    </row>
    <row r="52" spans="1:18" x14ac:dyDescent="0.25">
      <c r="A52" s="9">
        <v>42</v>
      </c>
      <c r="B52" s="40" t="s">
        <v>12</v>
      </c>
      <c r="C52" s="31" t="s">
        <v>387</v>
      </c>
      <c r="D52" s="31" t="s">
        <v>402</v>
      </c>
      <c r="E52" s="31" t="s">
        <v>381</v>
      </c>
      <c r="F52" s="64"/>
      <c r="G52" s="33"/>
      <c r="H52" s="33"/>
      <c r="I52" s="35"/>
      <c r="J52" s="34" t="s">
        <v>44</v>
      </c>
      <c r="K52" s="35" t="s">
        <v>133</v>
      </c>
      <c r="L52" s="52" t="s">
        <v>162</v>
      </c>
      <c r="M52" s="35">
        <v>0</v>
      </c>
      <c r="N52" s="28">
        <f t="shared" si="0"/>
        <v>0</v>
      </c>
      <c r="O52" s="28">
        <f t="shared" si="1"/>
        <v>0</v>
      </c>
      <c r="P52" s="35" t="str">
        <f t="shared" si="2"/>
        <v>участник</v>
      </c>
      <c r="Q52" s="67" t="s">
        <v>84</v>
      </c>
      <c r="R52" s="34" t="s">
        <v>44</v>
      </c>
    </row>
    <row r="53" spans="1:18" x14ac:dyDescent="0.25">
      <c r="A53" s="9">
        <v>43</v>
      </c>
      <c r="B53" s="40" t="s">
        <v>12</v>
      </c>
      <c r="C53" s="31" t="s">
        <v>380</v>
      </c>
      <c r="D53" s="31" t="s">
        <v>386</v>
      </c>
      <c r="E53" s="31" t="s">
        <v>387</v>
      </c>
      <c r="F53" s="64"/>
      <c r="G53" s="33"/>
      <c r="H53" s="33"/>
      <c r="I53" s="35"/>
      <c r="J53" s="34" t="s">
        <v>44</v>
      </c>
      <c r="K53" s="35" t="s">
        <v>133</v>
      </c>
      <c r="L53" s="52" t="s">
        <v>163</v>
      </c>
      <c r="M53" s="35">
        <v>0</v>
      </c>
      <c r="N53" s="28">
        <f t="shared" si="0"/>
        <v>0</v>
      </c>
      <c r="O53" s="28">
        <f t="shared" si="1"/>
        <v>0</v>
      </c>
      <c r="P53" s="35" t="str">
        <f t="shared" si="2"/>
        <v>участник</v>
      </c>
      <c r="Q53" s="67" t="s">
        <v>84</v>
      </c>
      <c r="R53" s="34" t="s">
        <v>44</v>
      </c>
    </row>
    <row r="54" spans="1:18" x14ac:dyDescent="0.25">
      <c r="A54" s="9">
        <v>44</v>
      </c>
      <c r="B54" s="40" t="s">
        <v>12</v>
      </c>
      <c r="C54" s="54" t="s">
        <v>381</v>
      </c>
      <c r="D54" s="31" t="s">
        <v>382</v>
      </c>
      <c r="E54" s="31" t="s">
        <v>381</v>
      </c>
      <c r="F54" s="64"/>
      <c r="G54" s="33"/>
      <c r="H54" s="33"/>
      <c r="I54" s="35"/>
      <c r="J54" s="34" t="s">
        <v>44</v>
      </c>
      <c r="K54" s="35" t="s">
        <v>119</v>
      </c>
      <c r="L54" s="52" t="s">
        <v>164</v>
      </c>
      <c r="M54" s="53">
        <v>0</v>
      </c>
      <c r="N54" s="28">
        <f t="shared" si="0"/>
        <v>0</v>
      </c>
      <c r="O54" s="28">
        <f t="shared" si="1"/>
        <v>0</v>
      </c>
      <c r="P54" s="35" t="str">
        <f t="shared" si="2"/>
        <v>участник</v>
      </c>
      <c r="Q54" s="34" t="s">
        <v>85</v>
      </c>
      <c r="R54" s="34" t="s">
        <v>44</v>
      </c>
    </row>
    <row r="55" spans="1:18" x14ac:dyDescent="0.25">
      <c r="A55" s="9">
        <v>45</v>
      </c>
      <c r="B55" s="40" t="s">
        <v>12</v>
      </c>
      <c r="C55" s="77" t="s">
        <v>385</v>
      </c>
      <c r="D55" s="31" t="s">
        <v>386</v>
      </c>
      <c r="E55" s="31" t="s">
        <v>394</v>
      </c>
      <c r="F55" s="64"/>
      <c r="G55" s="33"/>
      <c r="H55" s="33"/>
      <c r="I55" s="35"/>
      <c r="J55" s="34" t="s">
        <v>44</v>
      </c>
      <c r="K55" s="35" t="s">
        <v>119</v>
      </c>
      <c r="L55" s="52" t="s">
        <v>165</v>
      </c>
      <c r="M55" s="53">
        <v>0</v>
      </c>
      <c r="N55" s="28">
        <f t="shared" si="0"/>
        <v>0</v>
      </c>
      <c r="O55" s="28">
        <f t="shared" si="1"/>
        <v>0</v>
      </c>
      <c r="P55" s="35" t="str">
        <f t="shared" si="2"/>
        <v>участник</v>
      </c>
      <c r="Q55" s="34" t="s">
        <v>85</v>
      </c>
      <c r="R55" s="34" t="s">
        <v>44</v>
      </c>
    </row>
    <row r="56" spans="1:18" x14ac:dyDescent="0.25">
      <c r="A56" s="9">
        <v>46</v>
      </c>
      <c r="B56" s="40" t="s">
        <v>12</v>
      </c>
      <c r="C56" s="50" t="s">
        <v>386</v>
      </c>
      <c r="D56" s="50" t="s">
        <v>381</v>
      </c>
      <c r="E56" s="50" t="s">
        <v>396</v>
      </c>
      <c r="F56" s="65"/>
      <c r="G56" s="33"/>
      <c r="H56" s="33"/>
      <c r="I56" s="35"/>
      <c r="J56" s="34" t="s">
        <v>44</v>
      </c>
      <c r="K56" s="35" t="s">
        <v>119</v>
      </c>
      <c r="L56" s="52" t="s">
        <v>166</v>
      </c>
      <c r="M56" s="35">
        <v>0</v>
      </c>
      <c r="N56" s="28">
        <f t="shared" si="0"/>
        <v>0</v>
      </c>
      <c r="O56" s="28">
        <f t="shared" si="1"/>
        <v>0</v>
      </c>
      <c r="P56" s="35" t="str">
        <f t="shared" si="2"/>
        <v>участник</v>
      </c>
      <c r="Q56" s="34" t="s">
        <v>85</v>
      </c>
      <c r="R56" s="34" t="s">
        <v>44</v>
      </c>
    </row>
    <row r="57" spans="1:18" x14ac:dyDescent="0.25">
      <c r="A57" s="42"/>
      <c r="F57" s="81"/>
      <c r="R57" s="34"/>
    </row>
    <row r="58" spans="1:18" x14ac:dyDescent="0.25">
      <c r="A58" s="42"/>
      <c r="F58" s="81"/>
      <c r="R58" s="34"/>
    </row>
    <row r="59" spans="1:18" x14ac:dyDescent="0.25">
      <c r="A59" s="42"/>
      <c r="F59" s="81"/>
      <c r="R59" s="34"/>
    </row>
    <row r="60" spans="1:18" x14ac:dyDescent="0.25">
      <c r="A60" s="42"/>
      <c r="F60" s="81"/>
      <c r="R60" s="34"/>
    </row>
    <row r="61" spans="1:18" x14ac:dyDescent="0.25">
      <c r="F61" s="81"/>
    </row>
    <row r="62" spans="1:18" x14ac:dyDescent="0.25">
      <c r="B62" s="30" t="s">
        <v>23</v>
      </c>
      <c r="F62" s="81"/>
    </row>
    <row r="63" spans="1:18" x14ac:dyDescent="0.25">
      <c r="F63" s="81"/>
    </row>
    <row r="64" spans="1:18" x14ac:dyDescent="0.25">
      <c r="F64" s="81"/>
    </row>
    <row r="65" spans="6:6" x14ac:dyDescent="0.25">
      <c r="F65" s="81"/>
    </row>
    <row r="66" spans="6:6" x14ac:dyDescent="0.25">
      <c r="F66" s="81"/>
    </row>
    <row r="67" spans="6:6" x14ac:dyDescent="0.25">
      <c r="F67" s="81"/>
    </row>
  </sheetData>
  <protectedRanges>
    <protectedRange sqref="N11:N25" name="Диапазон1_3_1_1"/>
    <protectedRange sqref="O11:O25" name="Диапазон1_1_1_1_1"/>
    <protectedRange sqref="P11:P25" name="Диапазон1_2_1_1_1_1"/>
    <protectedRange sqref="N26:N56" name="Диапазон1_3_1_2"/>
    <protectedRange sqref="O26:O56" name="Диапазон1_1_1_1_2"/>
    <protectedRange sqref="P26:P56" name="Диапазон1_2_1_1_1_2"/>
  </protectedRanges>
  <autoFilter ref="A10:R10" xr:uid="{00000000-0009-0000-0000-000004000000}">
    <sortState xmlns:xlrd2="http://schemas.microsoft.com/office/spreadsheetml/2017/richdata2" ref="A11:R56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4" priority="3" stopIfTrue="1">
      <formula>ISBLANK(C4)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B10:F10 C14:E14" xr:uid="{00000000-0002-0000-0400-000000000000}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62"/>
  <sheetViews>
    <sheetView zoomScaleNormal="100" workbookViewId="0">
      <selection activeCell="I11" sqref="I11:I41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18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32.25" customHeight="1" x14ac:dyDescent="0.25">
      <c r="B2" s="11"/>
      <c r="C2" s="114" t="s">
        <v>82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31</v>
      </c>
    </row>
    <row r="3" spans="1:18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8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2</v>
      </c>
    </row>
    <row r="5" spans="1:18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3</v>
      </c>
    </row>
    <row r="6" spans="1:18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26</v>
      </c>
    </row>
    <row r="7" spans="1:18" x14ac:dyDescent="0.25">
      <c r="A7" s="15" t="s">
        <v>5</v>
      </c>
      <c r="B7" s="15"/>
      <c r="C7" s="15">
        <v>8</v>
      </c>
      <c r="P7" s="19"/>
      <c r="Q7" s="17" t="s">
        <v>25</v>
      </c>
      <c r="R7" s="20">
        <v>0.45</v>
      </c>
    </row>
    <row r="8" spans="1:18" x14ac:dyDescent="0.25">
      <c r="A8" s="15" t="s">
        <v>7</v>
      </c>
      <c r="B8" s="15"/>
      <c r="C8" s="39">
        <v>45947</v>
      </c>
      <c r="Q8" s="21" t="s">
        <v>31</v>
      </c>
      <c r="R8" s="20">
        <f>(R4+R5)/R2</f>
        <v>0.16129032258064516</v>
      </c>
    </row>
    <row r="9" spans="1:18" x14ac:dyDescent="0.25">
      <c r="C9" s="115" t="s">
        <v>24</v>
      </c>
      <c r="D9" s="115"/>
      <c r="E9" s="14">
        <v>56</v>
      </c>
      <c r="G9" s="17" t="s">
        <v>43</v>
      </c>
      <c r="H9" s="44">
        <f>E9/2</f>
        <v>28</v>
      </c>
      <c r="J9" s="22" t="s">
        <v>13</v>
      </c>
      <c r="K9" s="23">
        <f>MAX(M11:M60)</f>
        <v>32</v>
      </c>
      <c r="L9" s="24" t="str">
        <f>IF(K9*100/E9&gt;=50,"победитель","участник")</f>
        <v>победитель</v>
      </c>
      <c r="P9" s="25">
        <f>R8-45%</f>
        <v>-0.28870967741935483</v>
      </c>
      <c r="Q9" s="17" t="s">
        <v>26</v>
      </c>
      <c r="R9" s="26">
        <f>IF((R2*P9)&gt;0,(R2*P9),0)</f>
        <v>0</v>
      </c>
    </row>
    <row r="10" spans="1:18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8" s="29" customFormat="1" ht="12.95" customHeight="1" x14ac:dyDescent="0.25">
      <c r="A11" s="9">
        <v>8</v>
      </c>
      <c r="B11" s="40" t="s">
        <v>12</v>
      </c>
      <c r="C11" s="50" t="s">
        <v>380</v>
      </c>
      <c r="D11" s="50" t="s">
        <v>380</v>
      </c>
      <c r="E11" s="50" t="s">
        <v>383</v>
      </c>
      <c r="F11" s="46"/>
      <c r="G11" s="33"/>
      <c r="H11" s="33"/>
      <c r="I11" s="35"/>
      <c r="J11" s="34" t="s">
        <v>44</v>
      </c>
      <c r="K11" s="35" t="s">
        <v>50</v>
      </c>
      <c r="L11" s="47" t="s">
        <v>55</v>
      </c>
      <c r="M11" s="35">
        <v>32</v>
      </c>
      <c r="N11" s="28">
        <f t="shared" ref="N11:N42" si="0">IF(M11="","",M11/$E$9)</f>
        <v>0.5714285714285714</v>
      </c>
      <c r="O11" s="28">
        <f t="shared" ref="O11:O42" si="1">IF(M11="","",M11/$K$9)</f>
        <v>1</v>
      </c>
      <c r="P11" s="35" t="str">
        <f>IF(M11="","",IF($K$9=M11,$L$9,IF(M11&gt;=$H$9,"призер","участник")))</f>
        <v>победитель</v>
      </c>
      <c r="Q11" s="34" t="s">
        <v>83</v>
      </c>
      <c r="R11" s="34" t="s">
        <v>44</v>
      </c>
    </row>
    <row r="12" spans="1:18" s="29" customFormat="1" ht="12.95" customHeight="1" x14ac:dyDescent="0.25">
      <c r="A12" s="9">
        <v>30</v>
      </c>
      <c r="B12" s="40" t="s">
        <v>12</v>
      </c>
      <c r="C12" s="50" t="s">
        <v>386</v>
      </c>
      <c r="D12" s="50" t="s">
        <v>386</v>
      </c>
      <c r="E12" s="50" t="s">
        <v>394</v>
      </c>
      <c r="F12" s="51"/>
      <c r="G12" s="33"/>
      <c r="H12" s="33"/>
      <c r="I12" s="35"/>
      <c r="J12" s="34" t="s">
        <v>44</v>
      </c>
      <c r="K12" s="35" t="s">
        <v>68</v>
      </c>
      <c r="L12" s="58" t="s">
        <v>79</v>
      </c>
      <c r="M12" s="35">
        <v>32</v>
      </c>
      <c r="N12" s="28">
        <f t="shared" si="0"/>
        <v>0.5714285714285714</v>
      </c>
      <c r="O12" s="28">
        <f t="shared" si="1"/>
        <v>1</v>
      </c>
      <c r="P12" s="35" t="str">
        <f>IF(M12="","",IF($K$9=M12,$L$9,IF(M12&gt;=$H$9,"призер","участник")))</f>
        <v>победитель</v>
      </c>
      <c r="Q12" s="34" t="s">
        <v>85</v>
      </c>
      <c r="R12" s="34" t="s">
        <v>44</v>
      </c>
    </row>
    <row r="13" spans="1:18" x14ac:dyDescent="0.25">
      <c r="A13" s="9">
        <v>6</v>
      </c>
      <c r="B13" s="40" t="s">
        <v>12</v>
      </c>
      <c r="C13" s="50" t="s">
        <v>396</v>
      </c>
      <c r="D13" s="50" t="s">
        <v>394</v>
      </c>
      <c r="E13" s="50" t="s">
        <v>381</v>
      </c>
      <c r="F13" s="46"/>
      <c r="G13" s="33"/>
      <c r="H13" s="33"/>
      <c r="I13" s="35"/>
      <c r="J13" s="34" t="s">
        <v>44</v>
      </c>
      <c r="K13" s="35" t="s">
        <v>50</v>
      </c>
      <c r="L13" s="47" t="s">
        <v>53</v>
      </c>
      <c r="M13" s="35">
        <v>31</v>
      </c>
      <c r="N13" s="28">
        <f t="shared" si="0"/>
        <v>0.5535714285714286</v>
      </c>
      <c r="O13" s="28">
        <f t="shared" si="1"/>
        <v>0.96875</v>
      </c>
      <c r="P13" s="35" t="str">
        <f>IF(M13="","",IF($K$9=M13,$L$9,IF(M13&gt;=$H$9,"призер","участник")))</f>
        <v>призер</v>
      </c>
      <c r="Q13" s="34" t="s">
        <v>83</v>
      </c>
      <c r="R13" s="34" t="s">
        <v>44</v>
      </c>
    </row>
    <row r="14" spans="1:18" x14ac:dyDescent="0.25">
      <c r="A14" s="9">
        <v>7</v>
      </c>
      <c r="B14" s="40" t="s">
        <v>12</v>
      </c>
      <c r="C14" s="50" t="s">
        <v>394</v>
      </c>
      <c r="D14" s="50" t="s">
        <v>393</v>
      </c>
      <c r="E14" s="50" t="s">
        <v>394</v>
      </c>
      <c r="F14" s="46"/>
      <c r="G14" s="33"/>
      <c r="H14" s="33"/>
      <c r="I14" s="35"/>
      <c r="J14" s="34" t="s">
        <v>44</v>
      </c>
      <c r="K14" s="35" t="s">
        <v>50</v>
      </c>
      <c r="L14" s="47" t="s">
        <v>54</v>
      </c>
      <c r="M14" s="35">
        <v>29</v>
      </c>
      <c r="N14" s="28">
        <f t="shared" si="0"/>
        <v>0.5178571428571429</v>
      </c>
      <c r="O14" s="28">
        <f t="shared" si="1"/>
        <v>0.90625</v>
      </c>
      <c r="P14" s="35" t="str">
        <f>IF(M14="","",IF($K$9=M14,$L$9,IF(M14&gt;=$H$9,"призер","участник")))</f>
        <v>призер</v>
      </c>
      <c r="Q14" s="34" t="s">
        <v>83</v>
      </c>
      <c r="R14" s="34" t="s">
        <v>44</v>
      </c>
    </row>
    <row r="15" spans="1:18" x14ac:dyDescent="0.25">
      <c r="A15" s="9">
        <v>11</v>
      </c>
      <c r="B15" s="40" t="s">
        <v>12</v>
      </c>
      <c r="C15" s="49" t="s">
        <v>384</v>
      </c>
      <c r="D15" s="50" t="s">
        <v>383</v>
      </c>
      <c r="E15" s="31" t="s">
        <v>399</v>
      </c>
      <c r="F15" s="32"/>
      <c r="G15" s="33"/>
      <c r="H15" s="33"/>
      <c r="I15" s="35"/>
      <c r="J15" s="34" t="s">
        <v>44</v>
      </c>
      <c r="K15" s="35" t="s">
        <v>57</v>
      </c>
      <c r="L15" s="58" t="s">
        <v>59</v>
      </c>
      <c r="M15" s="53">
        <v>24</v>
      </c>
      <c r="N15" s="28">
        <f t="shared" si="0"/>
        <v>0.42857142857142855</v>
      </c>
      <c r="O15" s="28">
        <f t="shared" si="1"/>
        <v>0.75</v>
      </c>
      <c r="P15" s="35" t="s">
        <v>378</v>
      </c>
      <c r="Q15" s="34" t="s">
        <v>84</v>
      </c>
      <c r="R15" s="34" t="s">
        <v>44</v>
      </c>
    </row>
    <row r="16" spans="1:18" x14ac:dyDescent="0.25">
      <c r="A16" s="9">
        <v>9</v>
      </c>
      <c r="B16" s="40" t="s">
        <v>12</v>
      </c>
      <c r="C16" s="34" t="s">
        <v>397</v>
      </c>
      <c r="D16" s="31" t="s">
        <v>381</v>
      </c>
      <c r="E16" s="95" t="s">
        <v>396</v>
      </c>
      <c r="F16" s="48"/>
      <c r="G16" s="33"/>
      <c r="H16" s="33"/>
      <c r="I16" s="35"/>
      <c r="J16" s="34" t="s">
        <v>44</v>
      </c>
      <c r="K16" s="35" t="s">
        <v>50</v>
      </c>
      <c r="L16" s="47" t="s">
        <v>56</v>
      </c>
      <c r="M16" s="35">
        <v>23</v>
      </c>
      <c r="N16" s="28">
        <f t="shared" si="0"/>
        <v>0.4107142857142857</v>
      </c>
      <c r="O16" s="28">
        <f t="shared" si="1"/>
        <v>0.71875</v>
      </c>
      <c r="P16" s="35" t="str">
        <f t="shared" ref="P16:P60" si="2">IF(M16="","",IF($K$9=M16,$L$9,IF(M16&gt;=$H$9,"призер","участник")))</f>
        <v>участник</v>
      </c>
      <c r="Q16" s="34" t="s">
        <v>83</v>
      </c>
      <c r="R16" s="34" t="s">
        <v>44</v>
      </c>
    </row>
    <row r="17" spans="1:18" x14ac:dyDescent="0.25">
      <c r="A17" s="9">
        <v>5</v>
      </c>
      <c r="B17" s="40" t="s">
        <v>12</v>
      </c>
      <c r="C17" s="50" t="s">
        <v>385</v>
      </c>
      <c r="D17" s="50" t="s">
        <v>388</v>
      </c>
      <c r="E17" s="50" t="s">
        <v>390</v>
      </c>
      <c r="F17" s="46"/>
      <c r="G17" s="33"/>
      <c r="H17" s="33"/>
      <c r="I17" s="35"/>
      <c r="J17" s="34" t="s">
        <v>44</v>
      </c>
      <c r="K17" s="35" t="s">
        <v>50</v>
      </c>
      <c r="L17" s="47" t="s">
        <v>52</v>
      </c>
      <c r="M17" s="35">
        <v>22</v>
      </c>
      <c r="N17" s="28">
        <f t="shared" si="0"/>
        <v>0.39285714285714285</v>
      </c>
      <c r="O17" s="28">
        <f t="shared" si="1"/>
        <v>0.6875</v>
      </c>
      <c r="P17" s="35" t="str">
        <f t="shared" si="2"/>
        <v>участник</v>
      </c>
      <c r="Q17" s="34" t="s">
        <v>83</v>
      </c>
      <c r="R17" s="34" t="s">
        <v>44</v>
      </c>
    </row>
    <row r="18" spans="1:18" x14ac:dyDescent="0.25">
      <c r="A18" s="9">
        <v>4</v>
      </c>
      <c r="B18" s="40" t="s">
        <v>12</v>
      </c>
      <c r="C18" s="50" t="s">
        <v>385</v>
      </c>
      <c r="D18" s="50" t="s">
        <v>397</v>
      </c>
      <c r="E18" s="50" t="s">
        <v>397</v>
      </c>
      <c r="F18" s="46"/>
      <c r="G18" s="33"/>
      <c r="H18" s="33"/>
      <c r="I18" s="35"/>
      <c r="J18" s="34" t="s">
        <v>44</v>
      </c>
      <c r="K18" s="35" t="s">
        <v>50</v>
      </c>
      <c r="L18" s="47" t="s">
        <v>51</v>
      </c>
      <c r="M18" s="35">
        <v>21</v>
      </c>
      <c r="N18" s="28">
        <f t="shared" si="0"/>
        <v>0.375</v>
      </c>
      <c r="O18" s="28">
        <f t="shared" si="1"/>
        <v>0.65625</v>
      </c>
      <c r="P18" s="35" t="str">
        <f t="shared" si="2"/>
        <v>участник</v>
      </c>
      <c r="Q18" s="34" t="s">
        <v>83</v>
      </c>
      <c r="R18" s="34" t="s">
        <v>44</v>
      </c>
    </row>
    <row r="19" spans="1:18" x14ac:dyDescent="0.25">
      <c r="A19" s="9">
        <v>1</v>
      </c>
      <c r="B19" s="40" t="s">
        <v>12</v>
      </c>
      <c r="C19" s="50" t="s">
        <v>384</v>
      </c>
      <c r="D19" s="50" t="s">
        <v>386</v>
      </c>
      <c r="E19" s="50" t="s">
        <v>394</v>
      </c>
      <c r="F19" s="46"/>
      <c r="G19" s="33"/>
      <c r="H19" s="33"/>
      <c r="I19" s="35"/>
      <c r="J19" s="34" t="s">
        <v>44</v>
      </c>
      <c r="K19" s="35" t="s">
        <v>45</v>
      </c>
      <c r="L19" s="47" t="s">
        <v>46</v>
      </c>
      <c r="M19" s="35">
        <v>17</v>
      </c>
      <c r="N19" s="28">
        <f t="shared" si="0"/>
        <v>0.30357142857142855</v>
      </c>
      <c r="O19" s="28">
        <f t="shared" si="1"/>
        <v>0.53125</v>
      </c>
      <c r="P19" s="35" t="str">
        <f t="shared" si="2"/>
        <v>участник</v>
      </c>
      <c r="Q19" s="34" t="s">
        <v>83</v>
      </c>
      <c r="R19" s="34" t="s">
        <v>44</v>
      </c>
    </row>
    <row r="20" spans="1:18" x14ac:dyDescent="0.25">
      <c r="A20" s="9">
        <v>13</v>
      </c>
      <c r="B20" s="40" t="s">
        <v>12</v>
      </c>
      <c r="C20" s="54" t="s">
        <v>381</v>
      </c>
      <c r="D20" s="31" t="s">
        <v>385</v>
      </c>
      <c r="E20" s="31" t="s">
        <v>381</v>
      </c>
      <c r="F20" s="32"/>
      <c r="G20" s="33"/>
      <c r="H20" s="33"/>
      <c r="I20" s="35"/>
      <c r="J20" s="34" t="s">
        <v>44</v>
      </c>
      <c r="K20" s="35" t="s">
        <v>57</v>
      </c>
      <c r="L20" s="52" t="s">
        <v>61</v>
      </c>
      <c r="M20" s="53">
        <v>14</v>
      </c>
      <c r="N20" s="28">
        <f t="shared" si="0"/>
        <v>0.25</v>
      </c>
      <c r="O20" s="28">
        <f t="shared" si="1"/>
        <v>0.4375</v>
      </c>
      <c r="P20" s="35" t="str">
        <f t="shared" si="2"/>
        <v>участник</v>
      </c>
      <c r="Q20" s="34" t="s">
        <v>84</v>
      </c>
      <c r="R20" s="34" t="s">
        <v>44</v>
      </c>
    </row>
    <row r="21" spans="1:18" x14ac:dyDescent="0.25">
      <c r="A21" s="9">
        <v>2</v>
      </c>
      <c r="B21" s="40" t="s">
        <v>12</v>
      </c>
      <c r="C21" s="50" t="s">
        <v>393</v>
      </c>
      <c r="D21" s="50" t="s">
        <v>383</v>
      </c>
      <c r="E21" s="50" t="s">
        <v>386</v>
      </c>
      <c r="F21" s="46"/>
      <c r="G21" s="33"/>
      <c r="H21" s="33"/>
      <c r="I21" s="35"/>
      <c r="J21" s="34" t="s">
        <v>44</v>
      </c>
      <c r="K21" s="35" t="s">
        <v>47</v>
      </c>
      <c r="L21" s="59" t="s">
        <v>48</v>
      </c>
      <c r="M21" s="35">
        <v>10</v>
      </c>
      <c r="N21" s="28">
        <f t="shared" si="0"/>
        <v>0.17857142857142858</v>
      </c>
      <c r="O21" s="28">
        <f t="shared" si="1"/>
        <v>0.3125</v>
      </c>
      <c r="P21" s="35" t="str">
        <f t="shared" si="2"/>
        <v>участник</v>
      </c>
      <c r="Q21" s="34" t="s">
        <v>83</v>
      </c>
      <c r="R21" s="34" t="s">
        <v>44</v>
      </c>
    </row>
    <row r="22" spans="1:18" x14ac:dyDescent="0.25">
      <c r="A22" s="9">
        <v>3</v>
      </c>
      <c r="B22" s="40" t="s">
        <v>12</v>
      </c>
      <c r="C22" s="50" t="s">
        <v>394</v>
      </c>
      <c r="D22" s="50" t="s">
        <v>386</v>
      </c>
      <c r="E22" s="50" t="s">
        <v>388</v>
      </c>
      <c r="F22" s="46"/>
      <c r="G22" s="33"/>
      <c r="H22" s="33"/>
      <c r="I22" s="35"/>
      <c r="J22" s="34" t="s">
        <v>44</v>
      </c>
      <c r="K22" s="38" t="s">
        <v>47</v>
      </c>
      <c r="L22" s="59" t="s">
        <v>49</v>
      </c>
      <c r="M22" s="35">
        <v>7</v>
      </c>
      <c r="N22" s="28">
        <f t="shared" si="0"/>
        <v>0.125</v>
      </c>
      <c r="O22" s="28">
        <f t="shared" si="1"/>
        <v>0.21875</v>
      </c>
      <c r="P22" s="35" t="str">
        <f t="shared" si="2"/>
        <v>участник</v>
      </c>
      <c r="Q22" s="34" t="s">
        <v>83</v>
      </c>
      <c r="R22" s="34" t="s">
        <v>44</v>
      </c>
    </row>
    <row r="23" spans="1:18" x14ac:dyDescent="0.25">
      <c r="A23" s="9">
        <v>12</v>
      </c>
      <c r="B23" s="40" t="s">
        <v>12</v>
      </c>
      <c r="C23" s="49" t="s">
        <v>381</v>
      </c>
      <c r="D23" s="50" t="s">
        <v>394</v>
      </c>
      <c r="E23" s="31" t="s">
        <v>396</v>
      </c>
      <c r="F23" s="32"/>
      <c r="G23" s="33"/>
      <c r="H23" s="33"/>
      <c r="I23" s="35"/>
      <c r="J23" s="34" t="s">
        <v>44</v>
      </c>
      <c r="K23" s="35" t="s">
        <v>57</v>
      </c>
      <c r="L23" s="52" t="s">
        <v>60</v>
      </c>
      <c r="M23" s="53">
        <v>7</v>
      </c>
      <c r="N23" s="28">
        <f t="shared" si="0"/>
        <v>0.125</v>
      </c>
      <c r="O23" s="28">
        <f t="shared" si="1"/>
        <v>0.21875</v>
      </c>
      <c r="P23" s="35" t="str">
        <f t="shared" si="2"/>
        <v>участник</v>
      </c>
      <c r="Q23" s="34" t="s">
        <v>84</v>
      </c>
      <c r="R23" s="34" t="s">
        <v>44</v>
      </c>
    </row>
    <row r="24" spans="1:18" x14ac:dyDescent="0.25">
      <c r="A24" s="9">
        <v>14</v>
      </c>
      <c r="B24" s="40" t="s">
        <v>12</v>
      </c>
      <c r="C24" s="54" t="s">
        <v>392</v>
      </c>
      <c r="D24" s="31" t="s">
        <v>399</v>
      </c>
      <c r="E24" s="31" t="s">
        <v>381</v>
      </c>
      <c r="F24" s="32"/>
      <c r="G24" s="33"/>
      <c r="H24" s="33"/>
      <c r="I24" s="35"/>
      <c r="J24" s="34" t="s">
        <v>44</v>
      </c>
      <c r="K24" s="35" t="s">
        <v>57</v>
      </c>
      <c r="L24" s="52" t="s">
        <v>62</v>
      </c>
      <c r="M24" s="53">
        <v>7</v>
      </c>
      <c r="N24" s="28">
        <f t="shared" si="0"/>
        <v>0.125</v>
      </c>
      <c r="O24" s="28">
        <f t="shared" si="1"/>
        <v>0.21875</v>
      </c>
      <c r="P24" s="35" t="str">
        <f t="shared" si="2"/>
        <v>участник</v>
      </c>
      <c r="Q24" s="34" t="s">
        <v>84</v>
      </c>
      <c r="R24" s="34" t="s">
        <v>44</v>
      </c>
    </row>
    <row r="25" spans="1:18" x14ac:dyDescent="0.25">
      <c r="A25" s="9">
        <v>15</v>
      </c>
      <c r="B25" s="40" t="s">
        <v>12</v>
      </c>
      <c r="C25" s="49" t="s">
        <v>388</v>
      </c>
      <c r="D25" s="50" t="s">
        <v>393</v>
      </c>
      <c r="E25" s="31" t="s">
        <v>386</v>
      </c>
      <c r="F25" s="32"/>
      <c r="G25" s="33"/>
      <c r="H25" s="33"/>
      <c r="I25" s="35"/>
      <c r="J25" s="34" t="s">
        <v>44</v>
      </c>
      <c r="K25" s="35" t="s">
        <v>57</v>
      </c>
      <c r="L25" s="52" t="s">
        <v>63</v>
      </c>
      <c r="M25" s="53">
        <v>7</v>
      </c>
      <c r="N25" s="28">
        <f t="shared" si="0"/>
        <v>0.125</v>
      </c>
      <c r="O25" s="28">
        <f t="shared" si="1"/>
        <v>0.21875</v>
      </c>
      <c r="P25" s="35" t="str">
        <f t="shared" si="2"/>
        <v>участник</v>
      </c>
      <c r="Q25" s="34" t="s">
        <v>84</v>
      </c>
      <c r="R25" s="34" t="s">
        <v>44</v>
      </c>
    </row>
    <row r="26" spans="1:18" x14ac:dyDescent="0.25">
      <c r="A26" s="9">
        <v>16</v>
      </c>
      <c r="B26" s="40" t="s">
        <v>12</v>
      </c>
      <c r="C26" s="49" t="s">
        <v>392</v>
      </c>
      <c r="D26" s="50" t="s">
        <v>388</v>
      </c>
      <c r="E26" s="31" t="s">
        <v>381</v>
      </c>
      <c r="F26" s="32"/>
      <c r="G26" s="33"/>
      <c r="H26" s="33"/>
      <c r="I26" s="35"/>
      <c r="J26" s="34" t="s">
        <v>44</v>
      </c>
      <c r="K26" s="35" t="s">
        <v>57</v>
      </c>
      <c r="L26" s="52" t="s">
        <v>64</v>
      </c>
      <c r="M26" s="53">
        <v>7</v>
      </c>
      <c r="N26" s="28">
        <f t="shared" si="0"/>
        <v>0.125</v>
      </c>
      <c r="O26" s="28">
        <f t="shared" si="1"/>
        <v>0.21875</v>
      </c>
      <c r="P26" s="35" t="str">
        <f t="shared" si="2"/>
        <v>участник</v>
      </c>
      <c r="Q26" s="34" t="s">
        <v>84</v>
      </c>
      <c r="R26" s="34" t="s">
        <v>44</v>
      </c>
    </row>
    <row r="27" spans="1:18" x14ac:dyDescent="0.25">
      <c r="A27" s="9">
        <v>19</v>
      </c>
      <c r="B27" s="40" t="s">
        <v>12</v>
      </c>
      <c r="C27" s="50" t="s">
        <v>387</v>
      </c>
      <c r="D27" s="50" t="s">
        <v>394</v>
      </c>
      <c r="E27" s="50" t="s">
        <v>393</v>
      </c>
      <c r="F27" s="51"/>
      <c r="G27" s="33"/>
      <c r="H27" s="33"/>
      <c r="I27" s="35"/>
      <c r="J27" s="34" t="s">
        <v>44</v>
      </c>
      <c r="K27" s="35" t="s">
        <v>57</v>
      </c>
      <c r="L27" s="52" t="s">
        <v>67</v>
      </c>
      <c r="M27" s="55">
        <v>7</v>
      </c>
      <c r="N27" s="28">
        <f t="shared" si="0"/>
        <v>0.125</v>
      </c>
      <c r="O27" s="28">
        <f t="shared" si="1"/>
        <v>0.21875</v>
      </c>
      <c r="P27" s="35" t="str">
        <f t="shared" si="2"/>
        <v>участник</v>
      </c>
      <c r="Q27" s="34" t="s">
        <v>85</v>
      </c>
      <c r="R27" s="34" t="s">
        <v>44</v>
      </c>
    </row>
    <row r="28" spans="1:18" x14ac:dyDescent="0.25">
      <c r="A28" s="9">
        <v>20</v>
      </c>
      <c r="B28" s="40" t="s">
        <v>12</v>
      </c>
      <c r="C28" s="49" t="s">
        <v>391</v>
      </c>
      <c r="D28" s="50" t="s">
        <v>384</v>
      </c>
      <c r="E28" s="31" t="s">
        <v>381</v>
      </c>
      <c r="F28" s="32"/>
      <c r="G28" s="33"/>
      <c r="H28" s="33"/>
      <c r="I28" s="35"/>
      <c r="J28" s="34" t="s">
        <v>44</v>
      </c>
      <c r="K28" s="35" t="s">
        <v>68</v>
      </c>
      <c r="L28" s="52" t="s">
        <v>69</v>
      </c>
      <c r="M28" s="53">
        <v>7</v>
      </c>
      <c r="N28" s="28">
        <f t="shared" si="0"/>
        <v>0.125</v>
      </c>
      <c r="O28" s="28">
        <f t="shared" si="1"/>
        <v>0.21875</v>
      </c>
      <c r="P28" s="35" t="str">
        <f t="shared" si="2"/>
        <v>участник</v>
      </c>
      <c r="Q28" s="34" t="s">
        <v>85</v>
      </c>
      <c r="R28" s="34" t="s">
        <v>44</v>
      </c>
    </row>
    <row r="29" spans="1:18" x14ac:dyDescent="0.25">
      <c r="A29" s="9">
        <v>23</v>
      </c>
      <c r="B29" s="40" t="s">
        <v>12</v>
      </c>
      <c r="C29" s="49" t="s">
        <v>384</v>
      </c>
      <c r="D29" s="31" t="s">
        <v>384</v>
      </c>
      <c r="E29" s="31" t="s">
        <v>394</v>
      </c>
      <c r="F29" s="32"/>
      <c r="G29" s="33"/>
      <c r="H29" s="33"/>
      <c r="I29" s="35"/>
      <c r="J29" s="34" t="s">
        <v>44</v>
      </c>
      <c r="K29" s="35" t="s">
        <v>68</v>
      </c>
      <c r="L29" s="52" t="s">
        <v>72</v>
      </c>
      <c r="M29" s="53">
        <v>7</v>
      </c>
      <c r="N29" s="28">
        <f t="shared" si="0"/>
        <v>0.125</v>
      </c>
      <c r="O29" s="28">
        <f t="shared" si="1"/>
        <v>0.21875</v>
      </c>
      <c r="P29" s="35" t="str">
        <f t="shared" si="2"/>
        <v>участник</v>
      </c>
      <c r="Q29" s="34" t="s">
        <v>85</v>
      </c>
      <c r="R29" s="34" t="s">
        <v>44</v>
      </c>
    </row>
    <row r="30" spans="1:18" x14ac:dyDescent="0.25">
      <c r="A30" s="9">
        <v>26</v>
      </c>
      <c r="B30" s="40" t="s">
        <v>12</v>
      </c>
      <c r="C30" s="54" t="s">
        <v>382</v>
      </c>
      <c r="D30" s="31" t="s">
        <v>381</v>
      </c>
      <c r="E30" s="31" t="s">
        <v>381</v>
      </c>
      <c r="F30" s="32"/>
      <c r="G30" s="33"/>
      <c r="H30" s="33"/>
      <c r="I30" s="35"/>
      <c r="J30" s="34" t="s">
        <v>44</v>
      </c>
      <c r="K30" s="35" t="s">
        <v>68</v>
      </c>
      <c r="L30" s="52" t="s">
        <v>75</v>
      </c>
      <c r="M30" s="53">
        <v>7</v>
      </c>
      <c r="N30" s="28">
        <f t="shared" si="0"/>
        <v>0.125</v>
      </c>
      <c r="O30" s="28">
        <f t="shared" si="1"/>
        <v>0.21875</v>
      </c>
      <c r="P30" s="35" t="str">
        <f t="shared" si="2"/>
        <v>участник</v>
      </c>
      <c r="Q30" s="34" t="s">
        <v>85</v>
      </c>
      <c r="R30" s="34" t="s">
        <v>44</v>
      </c>
    </row>
    <row r="31" spans="1:18" x14ac:dyDescent="0.25">
      <c r="A31" s="9">
        <v>29</v>
      </c>
      <c r="B31" s="40" t="s">
        <v>12</v>
      </c>
      <c r="C31" s="50" t="s">
        <v>384</v>
      </c>
      <c r="D31" s="50" t="s">
        <v>393</v>
      </c>
      <c r="E31" s="50" t="s">
        <v>393</v>
      </c>
      <c r="F31" s="51"/>
      <c r="G31" s="33"/>
      <c r="H31" s="33"/>
      <c r="I31" s="35"/>
      <c r="J31" s="34" t="s">
        <v>44</v>
      </c>
      <c r="K31" s="35" t="s">
        <v>68</v>
      </c>
      <c r="L31" s="52" t="s">
        <v>78</v>
      </c>
      <c r="M31" s="35">
        <v>7</v>
      </c>
      <c r="N31" s="28">
        <f t="shared" si="0"/>
        <v>0.125</v>
      </c>
      <c r="O31" s="28">
        <f t="shared" si="1"/>
        <v>0.21875</v>
      </c>
      <c r="P31" s="35" t="str">
        <f t="shared" si="2"/>
        <v>участник</v>
      </c>
      <c r="Q31" s="34" t="s">
        <v>85</v>
      </c>
      <c r="R31" s="34" t="s">
        <v>44</v>
      </c>
    </row>
    <row r="32" spans="1:18" x14ac:dyDescent="0.25">
      <c r="A32" s="9">
        <v>21</v>
      </c>
      <c r="B32" s="40" t="s">
        <v>12</v>
      </c>
      <c r="C32" s="49" t="s">
        <v>384</v>
      </c>
      <c r="D32" s="50" t="s">
        <v>387</v>
      </c>
      <c r="E32" s="31" t="s">
        <v>394</v>
      </c>
      <c r="F32" s="32"/>
      <c r="G32" s="33"/>
      <c r="H32" s="33"/>
      <c r="I32" s="35"/>
      <c r="J32" s="34" t="s">
        <v>44</v>
      </c>
      <c r="K32" s="38" t="s">
        <v>68</v>
      </c>
      <c r="L32" s="52" t="s">
        <v>70</v>
      </c>
      <c r="M32" s="53">
        <v>4</v>
      </c>
      <c r="N32" s="28">
        <f t="shared" si="0"/>
        <v>7.1428571428571425E-2</v>
      </c>
      <c r="O32" s="28">
        <f t="shared" si="1"/>
        <v>0.125</v>
      </c>
      <c r="P32" s="35" t="str">
        <f t="shared" si="2"/>
        <v>участник</v>
      </c>
      <c r="Q32" s="34" t="s">
        <v>85</v>
      </c>
      <c r="R32" s="34" t="s">
        <v>44</v>
      </c>
    </row>
    <row r="33" spans="1:18" x14ac:dyDescent="0.25">
      <c r="A33" s="9">
        <v>24</v>
      </c>
      <c r="B33" s="40" t="s">
        <v>12</v>
      </c>
      <c r="C33" s="49" t="s">
        <v>384</v>
      </c>
      <c r="D33" s="50" t="s">
        <v>381</v>
      </c>
      <c r="E33" s="31" t="s">
        <v>395</v>
      </c>
      <c r="F33" s="32"/>
      <c r="G33" s="33"/>
      <c r="H33" s="33"/>
      <c r="I33" s="35"/>
      <c r="J33" s="34" t="s">
        <v>44</v>
      </c>
      <c r="K33" s="35" t="s">
        <v>68</v>
      </c>
      <c r="L33" s="52" t="s">
        <v>73</v>
      </c>
      <c r="M33" s="53">
        <v>4</v>
      </c>
      <c r="N33" s="28">
        <f t="shared" si="0"/>
        <v>7.1428571428571425E-2</v>
      </c>
      <c r="O33" s="28">
        <f t="shared" si="1"/>
        <v>0.125</v>
      </c>
      <c r="P33" s="35" t="str">
        <f t="shared" si="2"/>
        <v>участник</v>
      </c>
      <c r="Q33" s="34" t="s">
        <v>85</v>
      </c>
      <c r="R33" s="34" t="s">
        <v>44</v>
      </c>
    </row>
    <row r="34" spans="1:18" x14ac:dyDescent="0.25">
      <c r="A34" s="9">
        <v>25</v>
      </c>
      <c r="B34" s="40" t="s">
        <v>12</v>
      </c>
      <c r="C34" s="54" t="s">
        <v>383</v>
      </c>
      <c r="D34" s="31" t="s">
        <v>382</v>
      </c>
      <c r="E34" s="31" t="s">
        <v>394</v>
      </c>
      <c r="F34" s="32"/>
      <c r="G34" s="33"/>
      <c r="H34" s="33"/>
      <c r="I34" s="35"/>
      <c r="J34" s="34" t="s">
        <v>44</v>
      </c>
      <c r="K34" s="35" t="s">
        <v>68</v>
      </c>
      <c r="L34" s="52" t="s">
        <v>74</v>
      </c>
      <c r="M34" s="53">
        <v>3</v>
      </c>
      <c r="N34" s="28">
        <f t="shared" si="0"/>
        <v>5.3571428571428568E-2</v>
      </c>
      <c r="O34" s="28">
        <f t="shared" si="1"/>
        <v>9.375E-2</v>
      </c>
      <c r="P34" s="35" t="str">
        <f t="shared" si="2"/>
        <v>участник</v>
      </c>
      <c r="Q34" s="34" t="s">
        <v>85</v>
      </c>
      <c r="R34" s="34" t="s">
        <v>44</v>
      </c>
    </row>
    <row r="35" spans="1:18" x14ac:dyDescent="0.25">
      <c r="A35" s="9">
        <v>27</v>
      </c>
      <c r="B35" s="40" t="s">
        <v>12</v>
      </c>
      <c r="C35" s="49" t="s">
        <v>381</v>
      </c>
      <c r="D35" s="50" t="s">
        <v>385</v>
      </c>
      <c r="E35" s="31" t="s">
        <v>382</v>
      </c>
      <c r="F35" s="32"/>
      <c r="G35" s="33"/>
      <c r="H35" s="33"/>
      <c r="I35" s="35"/>
      <c r="J35" s="34" t="s">
        <v>44</v>
      </c>
      <c r="K35" s="35" t="s">
        <v>68</v>
      </c>
      <c r="L35" s="52" t="s">
        <v>76</v>
      </c>
      <c r="M35" s="53">
        <v>3</v>
      </c>
      <c r="N35" s="28">
        <f t="shared" si="0"/>
        <v>5.3571428571428568E-2</v>
      </c>
      <c r="O35" s="28">
        <f t="shared" si="1"/>
        <v>9.375E-2</v>
      </c>
      <c r="P35" s="35" t="str">
        <f t="shared" si="2"/>
        <v>участник</v>
      </c>
      <c r="Q35" s="34" t="s">
        <v>85</v>
      </c>
      <c r="R35" s="34" t="s">
        <v>44</v>
      </c>
    </row>
    <row r="36" spans="1:18" x14ac:dyDescent="0.25">
      <c r="A36" s="9">
        <v>10</v>
      </c>
      <c r="B36" s="40" t="s">
        <v>12</v>
      </c>
      <c r="C36" s="49" t="s">
        <v>384</v>
      </c>
      <c r="D36" s="10" t="s">
        <v>381</v>
      </c>
      <c r="E36" s="10" t="s">
        <v>383</v>
      </c>
      <c r="F36" s="57"/>
      <c r="G36" s="33"/>
      <c r="H36" s="33"/>
      <c r="I36" s="35"/>
      <c r="J36" s="34" t="s">
        <v>44</v>
      </c>
      <c r="K36" s="35" t="s">
        <v>57</v>
      </c>
      <c r="L36" s="52" t="s">
        <v>58</v>
      </c>
      <c r="M36" s="60">
        <v>0</v>
      </c>
      <c r="N36" s="28">
        <f t="shared" si="0"/>
        <v>0</v>
      </c>
      <c r="O36" s="28">
        <f t="shared" si="1"/>
        <v>0</v>
      </c>
      <c r="P36" s="35" t="str">
        <f t="shared" si="2"/>
        <v>участник</v>
      </c>
      <c r="Q36" s="34" t="s">
        <v>84</v>
      </c>
      <c r="R36" s="34" t="s">
        <v>44</v>
      </c>
    </row>
    <row r="37" spans="1:18" x14ac:dyDescent="0.25">
      <c r="A37" s="9">
        <v>17</v>
      </c>
      <c r="B37" s="40" t="s">
        <v>12</v>
      </c>
      <c r="C37" s="50" t="s">
        <v>381</v>
      </c>
      <c r="D37" s="50" t="s">
        <v>394</v>
      </c>
      <c r="E37" s="50" t="s">
        <v>381</v>
      </c>
      <c r="F37" s="51"/>
      <c r="G37" s="33"/>
      <c r="H37" s="33"/>
      <c r="I37" s="35"/>
      <c r="J37" s="34" t="s">
        <v>44</v>
      </c>
      <c r="K37" s="35" t="s">
        <v>57</v>
      </c>
      <c r="L37" s="52" t="s">
        <v>65</v>
      </c>
      <c r="M37" s="35">
        <v>0</v>
      </c>
      <c r="N37" s="28">
        <f t="shared" si="0"/>
        <v>0</v>
      </c>
      <c r="O37" s="28">
        <f t="shared" si="1"/>
        <v>0</v>
      </c>
      <c r="P37" s="35" t="str">
        <f t="shared" si="2"/>
        <v>участник</v>
      </c>
      <c r="Q37" s="34" t="s">
        <v>84</v>
      </c>
      <c r="R37" s="34" t="s">
        <v>44</v>
      </c>
    </row>
    <row r="38" spans="1:18" x14ac:dyDescent="0.25">
      <c r="A38" s="9">
        <v>18</v>
      </c>
      <c r="B38" s="40" t="s">
        <v>12</v>
      </c>
      <c r="C38" s="50" t="s">
        <v>387</v>
      </c>
      <c r="D38" s="50" t="s">
        <v>402</v>
      </c>
      <c r="E38" s="50" t="s">
        <v>396</v>
      </c>
      <c r="F38" s="51"/>
      <c r="G38" s="33"/>
      <c r="H38" s="33"/>
      <c r="I38" s="35"/>
      <c r="J38" s="34" t="s">
        <v>44</v>
      </c>
      <c r="K38" s="35" t="s">
        <v>57</v>
      </c>
      <c r="L38" s="52" t="s">
        <v>66</v>
      </c>
      <c r="M38" s="35">
        <v>0</v>
      </c>
      <c r="N38" s="28">
        <f t="shared" si="0"/>
        <v>0</v>
      </c>
      <c r="O38" s="28">
        <f t="shared" si="1"/>
        <v>0</v>
      </c>
      <c r="P38" s="35" t="str">
        <f t="shared" si="2"/>
        <v>участник</v>
      </c>
      <c r="Q38" s="34" t="s">
        <v>84</v>
      </c>
      <c r="R38" s="34" t="s">
        <v>44</v>
      </c>
    </row>
    <row r="39" spans="1:18" x14ac:dyDescent="0.25">
      <c r="A39" s="9">
        <v>22</v>
      </c>
      <c r="B39" s="40" t="s">
        <v>12</v>
      </c>
      <c r="C39" s="49" t="s">
        <v>394</v>
      </c>
      <c r="D39" s="50" t="s">
        <v>381</v>
      </c>
      <c r="E39" s="31" t="s">
        <v>396</v>
      </c>
      <c r="F39" s="32"/>
      <c r="G39" s="33"/>
      <c r="H39" s="33"/>
      <c r="I39" s="35"/>
      <c r="J39" s="34" t="s">
        <v>44</v>
      </c>
      <c r="K39" s="35" t="s">
        <v>68</v>
      </c>
      <c r="L39" s="52" t="s">
        <v>71</v>
      </c>
      <c r="M39" s="53">
        <v>0</v>
      </c>
      <c r="N39" s="28">
        <f t="shared" si="0"/>
        <v>0</v>
      </c>
      <c r="O39" s="28">
        <f t="shared" si="1"/>
        <v>0</v>
      </c>
      <c r="P39" s="35" t="str">
        <f t="shared" si="2"/>
        <v>участник</v>
      </c>
      <c r="Q39" s="34" t="s">
        <v>85</v>
      </c>
      <c r="R39" s="34" t="s">
        <v>44</v>
      </c>
    </row>
    <row r="40" spans="1:18" x14ac:dyDescent="0.25">
      <c r="A40" s="9">
        <v>28</v>
      </c>
      <c r="B40" s="40" t="s">
        <v>12</v>
      </c>
      <c r="C40" s="54" t="s">
        <v>387</v>
      </c>
      <c r="D40" s="31" t="s">
        <v>380</v>
      </c>
      <c r="E40" s="31" t="s">
        <v>393</v>
      </c>
      <c r="F40" s="32"/>
      <c r="G40" s="33"/>
      <c r="H40" s="33"/>
      <c r="I40" s="35"/>
      <c r="J40" s="34" t="s">
        <v>44</v>
      </c>
      <c r="K40" s="35" t="s">
        <v>68</v>
      </c>
      <c r="L40" s="52" t="s">
        <v>77</v>
      </c>
      <c r="M40" s="53">
        <v>0</v>
      </c>
      <c r="N40" s="28">
        <f t="shared" si="0"/>
        <v>0</v>
      </c>
      <c r="O40" s="28">
        <f t="shared" si="1"/>
        <v>0</v>
      </c>
      <c r="P40" s="35" t="str">
        <f t="shared" si="2"/>
        <v>участник</v>
      </c>
      <c r="Q40" s="34" t="s">
        <v>85</v>
      </c>
      <c r="R40" s="34" t="s">
        <v>44</v>
      </c>
    </row>
    <row r="41" spans="1:18" x14ac:dyDescent="0.25">
      <c r="A41" s="9">
        <v>31</v>
      </c>
      <c r="B41" s="40" t="s">
        <v>12</v>
      </c>
      <c r="C41" s="50" t="s">
        <v>396</v>
      </c>
      <c r="D41" s="50" t="s">
        <v>381</v>
      </c>
      <c r="E41" s="50" t="s">
        <v>396</v>
      </c>
      <c r="F41" s="51"/>
      <c r="G41" s="33"/>
      <c r="H41" s="33"/>
      <c r="I41" s="35"/>
      <c r="J41" s="34" t="s">
        <v>44</v>
      </c>
      <c r="K41" s="35" t="s">
        <v>68</v>
      </c>
      <c r="L41" s="52" t="s">
        <v>80</v>
      </c>
      <c r="M41" s="35">
        <v>0</v>
      </c>
      <c r="N41" s="28">
        <f t="shared" si="0"/>
        <v>0</v>
      </c>
      <c r="O41" s="28">
        <f t="shared" si="1"/>
        <v>0</v>
      </c>
      <c r="P41" s="35" t="str">
        <f t="shared" si="2"/>
        <v>участник</v>
      </c>
      <c r="Q41" s="34" t="s">
        <v>85</v>
      </c>
      <c r="R41" s="34" t="s">
        <v>44</v>
      </c>
    </row>
    <row r="42" spans="1:18" x14ac:dyDescent="0.25">
      <c r="A42" s="9">
        <v>32</v>
      </c>
      <c r="B42" s="40"/>
      <c r="C42" s="31"/>
      <c r="D42" s="31"/>
      <c r="E42" s="31"/>
      <c r="F42" s="32"/>
      <c r="G42" s="33"/>
      <c r="H42" s="33"/>
      <c r="I42" s="34"/>
      <c r="J42" s="34"/>
      <c r="K42" s="35"/>
      <c r="L42" s="33"/>
      <c r="M42" s="35"/>
      <c r="N42" s="28" t="str">
        <f t="shared" si="0"/>
        <v/>
      </c>
      <c r="O42" s="28" t="str">
        <f t="shared" si="1"/>
        <v/>
      </c>
      <c r="P42" s="35" t="str">
        <f t="shared" si="2"/>
        <v/>
      </c>
      <c r="Q42" s="34"/>
      <c r="R42" s="34"/>
    </row>
    <row r="43" spans="1:18" x14ac:dyDescent="0.25">
      <c r="A43" s="9">
        <v>33</v>
      </c>
      <c r="B43" s="40"/>
      <c r="C43" s="31"/>
      <c r="D43" s="31"/>
      <c r="E43" s="31"/>
      <c r="F43" s="32"/>
      <c r="G43" s="35"/>
      <c r="H43" s="35"/>
      <c r="I43" s="34"/>
      <c r="J43" s="34"/>
      <c r="K43" s="35"/>
      <c r="L43" s="33"/>
      <c r="M43" s="35"/>
      <c r="N43" s="28" t="str">
        <f t="shared" ref="N43:N74" si="3">IF(M43="","",M43/$E$9)</f>
        <v/>
      </c>
      <c r="O43" s="28" t="str">
        <f t="shared" ref="O43:O60" si="4">IF(M43="","",M43/$K$9)</f>
        <v/>
      </c>
      <c r="P43" s="35" t="str">
        <f t="shared" si="2"/>
        <v/>
      </c>
      <c r="Q43" s="34"/>
      <c r="R43" s="34"/>
    </row>
    <row r="44" spans="1:18" x14ac:dyDescent="0.25">
      <c r="A44" s="9">
        <v>34</v>
      </c>
      <c r="B44" s="40"/>
      <c r="C44" s="31"/>
      <c r="D44" s="31"/>
      <c r="E44" s="31"/>
      <c r="F44" s="32"/>
      <c r="G44" s="33"/>
      <c r="H44" s="33"/>
      <c r="I44" s="34"/>
      <c r="J44" s="34"/>
      <c r="K44" s="35"/>
      <c r="L44" s="33"/>
      <c r="M44" s="35"/>
      <c r="N44" s="28" t="str">
        <f t="shared" si="3"/>
        <v/>
      </c>
      <c r="O44" s="28" t="str">
        <f t="shared" si="4"/>
        <v/>
      </c>
      <c r="P44" s="35" t="str">
        <f t="shared" si="2"/>
        <v/>
      </c>
      <c r="Q44" s="34"/>
      <c r="R44" s="34"/>
    </row>
    <row r="45" spans="1:18" x14ac:dyDescent="0.25">
      <c r="A45" s="9">
        <v>35</v>
      </c>
      <c r="B45" s="40"/>
      <c r="C45" s="31"/>
      <c r="D45" s="31"/>
      <c r="E45" s="31"/>
      <c r="F45" s="32"/>
      <c r="G45" s="35"/>
      <c r="H45" s="35"/>
      <c r="I45" s="34"/>
      <c r="J45" s="34"/>
      <c r="K45" s="35"/>
      <c r="L45" s="33"/>
      <c r="M45" s="35"/>
      <c r="N45" s="28" t="str">
        <f t="shared" si="3"/>
        <v/>
      </c>
      <c r="O45" s="28" t="str">
        <f t="shared" si="4"/>
        <v/>
      </c>
      <c r="P45" s="35" t="str">
        <f t="shared" si="2"/>
        <v/>
      </c>
      <c r="Q45" s="34"/>
      <c r="R45" s="34"/>
    </row>
    <row r="46" spans="1:18" x14ac:dyDescent="0.25">
      <c r="A46" s="9">
        <v>36</v>
      </c>
      <c r="B46" s="40"/>
      <c r="C46" s="31"/>
      <c r="D46" s="31"/>
      <c r="E46" s="31"/>
      <c r="F46" s="32"/>
      <c r="G46" s="33"/>
      <c r="H46" s="33"/>
      <c r="I46" s="34"/>
      <c r="J46" s="34"/>
      <c r="K46" s="35"/>
      <c r="L46" s="33"/>
      <c r="M46" s="35"/>
      <c r="N46" s="28" t="str">
        <f t="shared" si="3"/>
        <v/>
      </c>
      <c r="O46" s="28" t="str">
        <f t="shared" si="4"/>
        <v/>
      </c>
      <c r="P46" s="35" t="str">
        <f t="shared" si="2"/>
        <v/>
      </c>
      <c r="Q46" s="34"/>
      <c r="R46" s="34"/>
    </row>
    <row r="47" spans="1:18" x14ac:dyDescent="0.25">
      <c r="A47" s="9">
        <v>37</v>
      </c>
      <c r="B47" s="40"/>
      <c r="C47" s="31"/>
      <c r="D47" s="31"/>
      <c r="E47" s="31"/>
      <c r="F47" s="32"/>
      <c r="G47" s="35"/>
      <c r="H47" s="35"/>
      <c r="I47" s="34"/>
      <c r="J47" s="34"/>
      <c r="K47" s="35"/>
      <c r="L47" s="33"/>
      <c r="M47" s="35"/>
      <c r="N47" s="28" t="str">
        <f t="shared" si="3"/>
        <v/>
      </c>
      <c r="O47" s="28" t="str">
        <f t="shared" si="4"/>
        <v/>
      </c>
      <c r="P47" s="35" t="str">
        <f t="shared" si="2"/>
        <v/>
      </c>
      <c r="Q47" s="34"/>
      <c r="R47" s="34"/>
    </row>
    <row r="48" spans="1:18" x14ac:dyDescent="0.25">
      <c r="A48" s="9">
        <v>38</v>
      </c>
      <c r="B48" s="40"/>
      <c r="C48" s="31"/>
      <c r="D48" s="31"/>
      <c r="E48" s="31"/>
      <c r="F48" s="32"/>
      <c r="G48" s="33"/>
      <c r="H48" s="33"/>
      <c r="I48" s="34"/>
      <c r="J48" s="34"/>
      <c r="K48" s="35"/>
      <c r="L48" s="33"/>
      <c r="M48" s="35"/>
      <c r="N48" s="28" t="str">
        <f t="shared" si="3"/>
        <v/>
      </c>
      <c r="O48" s="28" t="str">
        <f t="shared" si="4"/>
        <v/>
      </c>
      <c r="P48" s="35" t="str">
        <f t="shared" si="2"/>
        <v/>
      </c>
      <c r="Q48" s="34"/>
      <c r="R48" s="34"/>
    </row>
    <row r="49" spans="1:18" x14ac:dyDescent="0.25">
      <c r="A49" s="9">
        <v>39</v>
      </c>
      <c r="B49" s="40"/>
      <c r="C49" s="31"/>
      <c r="D49" s="31"/>
      <c r="E49" s="31"/>
      <c r="F49" s="32"/>
      <c r="G49" s="35"/>
      <c r="H49" s="35"/>
      <c r="I49" s="34"/>
      <c r="J49" s="34"/>
      <c r="K49" s="35"/>
      <c r="L49" s="33"/>
      <c r="M49" s="35"/>
      <c r="N49" s="28" t="str">
        <f t="shared" si="3"/>
        <v/>
      </c>
      <c r="O49" s="28" t="str">
        <f t="shared" si="4"/>
        <v/>
      </c>
      <c r="P49" s="35" t="str">
        <f t="shared" si="2"/>
        <v/>
      </c>
      <c r="Q49" s="34"/>
      <c r="R49" s="34"/>
    </row>
    <row r="50" spans="1:18" x14ac:dyDescent="0.25">
      <c r="A50" s="9">
        <v>40</v>
      </c>
      <c r="B50" s="40"/>
      <c r="C50" s="31"/>
      <c r="D50" s="31"/>
      <c r="E50" s="31"/>
      <c r="F50" s="32"/>
      <c r="G50" s="33"/>
      <c r="H50" s="33"/>
      <c r="I50" s="34"/>
      <c r="J50" s="34"/>
      <c r="K50" s="35"/>
      <c r="L50" s="33"/>
      <c r="M50" s="35"/>
      <c r="N50" s="28" t="str">
        <f t="shared" si="3"/>
        <v/>
      </c>
      <c r="O50" s="28" t="str">
        <f t="shared" si="4"/>
        <v/>
      </c>
      <c r="P50" s="35" t="str">
        <f t="shared" si="2"/>
        <v/>
      </c>
      <c r="Q50" s="34"/>
      <c r="R50" s="34"/>
    </row>
    <row r="51" spans="1:18" x14ac:dyDescent="0.25">
      <c r="A51" s="9">
        <v>41</v>
      </c>
      <c r="B51" s="40"/>
      <c r="C51" s="31"/>
      <c r="D51" s="31"/>
      <c r="E51" s="31"/>
      <c r="F51" s="32"/>
      <c r="G51" s="35"/>
      <c r="H51" s="35"/>
      <c r="I51" s="34"/>
      <c r="J51" s="34"/>
      <c r="K51" s="35"/>
      <c r="L51" s="33"/>
      <c r="M51" s="35"/>
      <c r="N51" s="28" t="str">
        <f t="shared" si="3"/>
        <v/>
      </c>
      <c r="O51" s="28" t="str">
        <f t="shared" si="4"/>
        <v/>
      </c>
      <c r="P51" s="35" t="str">
        <f t="shared" si="2"/>
        <v/>
      </c>
      <c r="Q51" s="34"/>
      <c r="R51" s="34"/>
    </row>
    <row r="52" spans="1:18" x14ac:dyDescent="0.25">
      <c r="A52" s="9">
        <v>42</v>
      </c>
      <c r="B52" s="40"/>
      <c r="C52" s="31"/>
      <c r="D52" s="31"/>
      <c r="E52" s="31"/>
      <c r="F52" s="32"/>
      <c r="G52" s="33"/>
      <c r="H52" s="33"/>
      <c r="I52" s="34"/>
      <c r="J52" s="34"/>
      <c r="K52" s="35"/>
      <c r="L52" s="33"/>
      <c r="M52" s="35"/>
      <c r="N52" s="28" t="str">
        <f t="shared" si="3"/>
        <v/>
      </c>
      <c r="O52" s="28" t="str">
        <f t="shared" si="4"/>
        <v/>
      </c>
      <c r="P52" s="35" t="str">
        <f t="shared" si="2"/>
        <v/>
      </c>
      <c r="Q52" s="34"/>
      <c r="R52" s="34"/>
    </row>
    <row r="53" spans="1:18" x14ac:dyDescent="0.25">
      <c r="A53" s="9">
        <v>43</v>
      </c>
      <c r="B53" s="40"/>
      <c r="C53" s="31"/>
      <c r="D53" s="31"/>
      <c r="E53" s="31"/>
      <c r="F53" s="32"/>
      <c r="G53" s="35"/>
      <c r="H53" s="35"/>
      <c r="I53" s="34"/>
      <c r="J53" s="34"/>
      <c r="K53" s="35"/>
      <c r="L53" s="33"/>
      <c r="M53" s="35"/>
      <c r="N53" s="28" t="str">
        <f t="shared" si="3"/>
        <v/>
      </c>
      <c r="O53" s="28" t="str">
        <f t="shared" si="4"/>
        <v/>
      </c>
      <c r="P53" s="35" t="str">
        <f t="shared" si="2"/>
        <v/>
      </c>
      <c r="Q53" s="34"/>
      <c r="R53" s="34"/>
    </row>
    <row r="54" spans="1:18" x14ac:dyDescent="0.25">
      <c r="A54" s="9">
        <v>44</v>
      </c>
      <c r="B54" s="40"/>
      <c r="C54" s="31"/>
      <c r="D54" s="31"/>
      <c r="E54" s="31"/>
      <c r="F54" s="32"/>
      <c r="G54" s="33"/>
      <c r="H54" s="33"/>
      <c r="I54" s="34"/>
      <c r="J54" s="34"/>
      <c r="K54" s="35"/>
      <c r="L54" s="33"/>
      <c r="M54" s="35"/>
      <c r="N54" s="28" t="str">
        <f t="shared" si="3"/>
        <v/>
      </c>
      <c r="O54" s="28" t="str">
        <f t="shared" si="4"/>
        <v/>
      </c>
      <c r="P54" s="35" t="str">
        <f t="shared" si="2"/>
        <v/>
      </c>
      <c r="Q54" s="34"/>
      <c r="R54" s="34"/>
    </row>
    <row r="55" spans="1:18" x14ac:dyDescent="0.25">
      <c r="A55" s="9">
        <v>45</v>
      </c>
      <c r="B55" s="40"/>
      <c r="C55" s="31"/>
      <c r="D55" s="31"/>
      <c r="E55" s="31"/>
      <c r="F55" s="32"/>
      <c r="G55" s="35"/>
      <c r="H55" s="35"/>
      <c r="I55" s="34"/>
      <c r="J55" s="34"/>
      <c r="K55" s="35"/>
      <c r="L55" s="33"/>
      <c r="M55" s="35"/>
      <c r="N55" s="28" t="str">
        <f t="shared" si="3"/>
        <v/>
      </c>
      <c r="O55" s="28" t="str">
        <f t="shared" si="4"/>
        <v/>
      </c>
      <c r="P55" s="35" t="str">
        <f t="shared" si="2"/>
        <v/>
      </c>
      <c r="Q55" s="34"/>
      <c r="R55" s="34"/>
    </row>
    <row r="56" spans="1:18" x14ac:dyDescent="0.25">
      <c r="A56" s="9">
        <v>46</v>
      </c>
      <c r="B56" s="40"/>
      <c r="C56" s="31"/>
      <c r="D56" s="31"/>
      <c r="E56" s="31"/>
      <c r="F56" s="32"/>
      <c r="G56" s="33"/>
      <c r="H56" s="33"/>
      <c r="I56" s="34"/>
      <c r="J56" s="34"/>
      <c r="K56" s="35"/>
      <c r="L56" s="33"/>
      <c r="M56" s="35"/>
      <c r="N56" s="28" t="str">
        <f t="shared" si="3"/>
        <v/>
      </c>
      <c r="O56" s="28" t="str">
        <f t="shared" si="4"/>
        <v/>
      </c>
      <c r="P56" s="35" t="str">
        <f t="shared" si="2"/>
        <v/>
      </c>
      <c r="Q56" s="34"/>
      <c r="R56" s="34"/>
    </row>
    <row r="57" spans="1:18" x14ac:dyDescent="0.25">
      <c r="A57" s="9">
        <v>47</v>
      </c>
      <c r="B57" s="40"/>
      <c r="C57" s="31"/>
      <c r="D57" s="31"/>
      <c r="E57" s="31"/>
      <c r="F57" s="32"/>
      <c r="G57" s="35"/>
      <c r="H57" s="35"/>
      <c r="I57" s="34"/>
      <c r="J57" s="34"/>
      <c r="K57" s="35"/>
      <c r="L57" s="33"/>
      <c r="M57" s="35"/>
      <c r="N57" s="28" t="str">
        <f t="shared" si="3"/>
        <v/>
      </c>
      <c r="O57" s="28" t="str">
        <f t="shared" si="4"/>
        <v/>
      </c>
      <c r="P57" s="35" t="str">
        <f t="shared" si="2"/>
        <v/>
      </c>
      <c r="Q57" s="34"/>
      <c r="R57" s="34"/>
    </row>
    <row r="58" spans="1:18" x14ac:dyDescent="0.25">
      <c r="A58" s="9">
        <v>48</v>
      </c>
      <c r="B58" s="40"/>
      <c r="C58" s="31"/>
      <c r="D58" s="31"/>
      <c r="E58" s="31"/>
      <c r="F58" s="32"/>
      <c r="G58" s="33"/>
      <c r="H58" s="33"/>
      <c r="I58" s="34"/>
      <c r="J58" s="34"/>
      <c r="K58" s="35"/>
      <c r="L58" s="33"/>
      <c r="M58" s="35"/>
      <c r="N58" s="28" t="str">
        <f t="shared" si="3"/>
        <v/>
      </c>
      <c r="O58" s="28" t="str">
        <f t="shared" si="4"/>
        <v/>
      </c>
      <c r="P58" s="35" t="str">
        <f t="shared" si="2"/>
        <v/>
      </c>
      <c r="Q58" s="34"/>
      <c r="R58" s="34"/>
    </row>
    <row r="59" spans="1:18" x14ac:dyDescent="0.25">
      <c r="A59" s="9">
        <v>49</v>
      </c>
      <c r="B59" s="40"/>
      <c r="C59" s="31"/>
      <c r="D59" s="31"/>
      <c r="E59" s="31"/>
      <c r="F59" s="32"/>
      <c r="G59" s="35"/>
      <c r="H59" s="35"/>
      <c r="I59" s="34"/>
      <c r="J59" s="34"/>
      <c r="K59" s="35"/>
      <c r="L59" s="33"/>
      <c r="M59" s="35"/>
      <c r="N59" s="28" t="str">
        <f t="shared" si="3"/>
        <v/>
      </c>
      <c r="O59" s="28" t="str">
        <f t="shared" si="4"/>
        <v/>
      </c>
      <c r="P59" s="35" t="str">
        <f t="shared" si="2"/>
        <v/>
      </c>
      <c r="Q59" s="34"/>
      <c r="R59" s="34"/>
    </row>
    <row r="60" spans="1:18" x14ac:dyDescent="0.25">
      <c r="A60" s="9">
        <v>50</v>
      </c>
      <c r="B60" s="40"/>
      <c r="C60" s="31"/>
      <c r="D60" s="31"/>
      <c r="E60" s="31"/>
      <c r="F60" s="32"/>
      <c r="G60" s="33"/>
      <c r="H60" s="33"/>
      <c r="I60" s="34"/>
      <c r="J60" s="34"/>
      <c r="K60" s="35"/>
      <c r="L60" s="33"/>
      <c r="M60" s="35"/>
      <c r="N60" s="28" t="str">
        <f t="shared" si="3"/>
        <v/>
      </c>
      <c r="O60" s="28" t="str">
        <f t="shared" si="4"/>
        <v/>
      </c>
      <c r="P60" s="35" t="str">
        <f t="shared" si="2"/>
        <v/>
      </c>
      <c r="Q60" s="34"/>
      <c r="R60" s="34"/>
    </row>
    <row r="62" spans="1:18" x14ac:dyDescent="0.25">
      <c r="B62" s="30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 xr:uid="{00000000-0009-0000-0000-000005000000}">
    <sortState xmlns:xlrd2="http://schemas.microsoft.com/office/spreadsheetml/2017/richdata2"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1" priority="3" stopIfTrue="1">
      <formula>ISBLANK(C4)</formula>
    </cfRule>
  </conditionalFormatting>
  <conditionalFormatting sqref="C8">
    <cfRule type="expression" dxfId="10" priority="2" stopIfTrue="1">
      <formula>ISBLANK(C8)</formula>
    </cfRule>
  </conditionalFormatting>
  <conditionalFormatting sqref="E9">
    <cfRule type="expression" dxfId="9" priority="1" stopIfTrue="1">
      <formula>ISBLANK(E9)</formula>
    </cfRule>
  </conditionalFormatting>
  <dataValidations count="1">
    <dataValidation allowBlank="1" showInputMessage="1" showErrorMessage="1" sqref="C4:C8 A4:A8 E9 F4:F8 E6:E7 B10:F10 C11:F11 C19:D19" xr:uid="{00000000-0002-0000-0500-000000000000}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2"/>
  <sheetViews>
    <sheetView zoomScaleNormal="100" workbookViewId="0">
      <selection activeCell="I11" sqref="I11:I4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18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32.25" customHeight="1" x14ac:dyDescent="0.25">
      <c r="B2" s="11"/>
      <c r="C2" s="114" t="s">
        <v>113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33</v>
      </c>
    </row>
    <row r="3" spans="1:18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8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1</v>
      </c>
    </row>
    <row r="5" spans="1:18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7</v>
      </c>
    </row>
    <row r="6" spans="1:18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25</v>
      </c>
    </row>
    <row r="7" spans="1:18" x14ac:dyDescent="0.25">
      <c r="A7" s="15" t="s">
        <v>5</v>
      </c>
      <c r="B7" s="15"/>
      <c r="C7" s="15">
        <v>9</v>
      </c>
      <c r="P7" s="19"/>
      <c r="Q7" s="17" t="s">
        <v>25</v>
      </c>
      <c r="R7" s="20">
        <v>0.45</v>
      </c>
    </row>
    <row r="8" spans="1:18" x14ac:dyDescent="0.25">
      <c r="A8" s="15" t="s">
        <v>7</v>
      </c>
      <c r="B8" s="15"/>
      <c r="C8" s="39">
        <v>45947</v>
      </c>
      <c r="Q8" s="21" t="s">
        <v>31</v>
      </c>
      <c r="R8" s="20">
        <f>(R4+R5)/R2</f>
        <v>0.24242424242424243</v>
      </c>
    </row>
    <row r="9" spans="1:18" x14ac:dyDescent="0.25">
      <c r="C9" s="115" t="s">
        <v>24</v>
      </c>
      <c r="D9" s="115"/>
      <c r="E9" s="14">
        <v>56</v>
      </c>
      <c r="G9" s="17" t="s">
        <v>43</v>
      </c>
      <c r="H9" s="44">
        <f>E9/2</f>
        <v>28</v>
      </c>
      <c r="J9" s="22" t="s">
        <v>13</v>
      </c>
      <c r="K9" s="23">
        <f>MAX(M11:M60)</f>
        <v>56</v>
      </c>
      <c r="L9" s="24" t="str">
        <f>IF(K9*100/E9&gt;=50,"победитель","участник")</f>
        <v>победитель</v>
      </c>
      <c r="P9" s="25">
        <f>R8-45%</f>
        <v>-0.20757575757575758</v>
      </c>
      <c r="Q9" s="17" t="s">
        <v>26</v>
      </c>
      <c r="R9" s="26">
        <f>IF((R2*P9)&gt;0,(R2*P9),0)</f>
        <v>0</v>
      </c>
    </row>
    <row r="10" spans="1:18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8" s="29" customFormat="1" ht="12.95" customHeight="1" x14ac:dyDescent="0.2">
      <c r="A11" s="9">
        <v>29</v>
      </c>
      <c r="B11" s="40" t="s">
        <v>12</v>
      </c>
      <c r="C11" s="31" t="s">
        <v>385</v>
      </c>
      <c r="D11" s="31" t="s">
        <v>385</v>
      </c>
      <c r="E11" s="31" t="s">
        <v>399</v>
      </c>
      <c r="F11" s="32"/>
      <c r="G11" s="33"/>
      <c r="H11" s="33"/>
      <c r="I11" s="35"/>
      <c r="J11" s="35" t="s">
        <v>44</v>
      </c>
      <c r="K11" s="35" t="s">
        <v>311</v>
      </c>
      <c r="L11" s="33" t="s">
        <v>315</v>
      </c>
      <c r="M11" s="35">
        <v>56</v>
      </c>
      <c r="N11" s="28">
        <f t="shared" ref="N11:N42" si="0">IF(M11="","",M11/$K$9)</f>
        <v>1</v>
      </c>
      <c r="O11" s="28">
        <f t="shared" ref="O11:O42" si="1">IF(M11="","",M11/$K$9)</f>
        <v>1</v>
      </c>
      <c r="P11" s="35" t="str">
        <f t="shared" ref="P11:P42" si="2">IF(M11="","",IF($K$9=M11,$L$9,IF(M11&gt;=$H$9,"призер","участник")))</f>
        <v>победитель</v>
      </c>
      <c r="Q11" s="34" t="s">
        <v>300</v>
      </c>
      <c r="R11" s="34" t="s">
        <v>44</v>
      </c>
    </row>
    <row r="12" spans="1:18" s="29" customFormat="1" ht="12.95" customHeight="1" x14ac:dyDescent="0.2">
      <c r="A12" s="9">
        <v>26</v>
      </c>
      <c r="B12" s="40" t="s">
        <v>12</v>
      </c>
      <c r="C12" s="31" t="s">
        <v>384</v>
      </c>
      <c r="D12" s="31" t="s">
        <v>393</v>
      </c>
      <c r="E12" s="31" t="s">
        <v>394</v>
      </c>
      <c r="F12" s="32"/>
      <c r="G12" s="33"/>
      <c r="H12" s="33"/>
      <c r="I12" s="35"/>
      <c r="J12" s="35" t="s">
        <v>44</v>
      </c>
      <c r="K12" s="35" t="s">
        <v>311</v>
      </c>
      <c r="L12" s="33" t="s">
        <v>312</v>
      </c>
      <c r="M12" s="35">
        <v>49</v>
      </c>
      <c r="N12" s="28">
        <f t="shared" si="0"/>
        <v>0.875</v>
      </c>
      <c r="O12" s="28">
        <f t="shared" si="1"/>
        <v>0.875</v>
      </c>
      <c r="P12" s="35" t="str">
        <f t="shared" si="2"/>
        <v>призер</v>
      </c>
      <c r="Q12" s="34" t="s">
        <v>300</v>
      </c>
      <c r="R12" s="34" t="s">
        <v>44</v>
      </c>
    </row>
    <row r="13" spans="1:18" x14ac:dyDescent="0.25">
      <c r="A13" s="9">
        <v>31</v>
      </c>
      <c r="B13" s="40" t="s">
        <v>12</v>
      </c>
      <c r="C13" s="31" t="s">
        <v>397</v>
      </c>
      <c r="D13" s="31" t="s">
        <v>381</v>
      </c>
      <c r="E13" s="31" t="s">
        <v>394</v>
      </c>
      <c r="F13" s="32"/>
      <c r="G13" s="33"/>
      <c r="H13" s="33"/>
      <c r="I13" s="35"/>
      <c r="J13" s="35" t="s">
        <v>44</v>
      </c>
      <c r="K13" s="35" t="s">
        <v>311</v>
      </c>
      <c r="L13" s="33" t="s">
        <v>317</v>
      </c>
      <c r="M13" s="35">
        <v>42</v>
      </c>
      <c r="N13" s="28">
        <f t="shared" si="0"/>
        <v>0.75</v>
      </c>
      <c r="O13" s="28">
        <f t="shared" si="1"/>
        <v>0.75</v>
      </c>
      <c r="P13" s="35" t="str">
        <f t="shared" si="2"/>
        <v>призер</v>
      </c>
      <c r="Q13" s="34" t="s">
        <v>300</v>
      </c>
      <c r="R13" s="34" t="s">
        <v>44</v>
      </c>
    </row>
    <row r="14" spans="1:18" x14ac:dyDescent="0.25">
      <c r="A14" s="9">
        <v>1</v>
      </c>
      <c r="B14" s="40" t="s">
        <v>12</v>
      </c>
      <c r="C14" s="54" t="s">
        <v>386</v>
      </c>
      <c r="D14" s="31" t="s">
        <v>394</v>
      </c>
      <c r="E14" s="61" t="s">
        <v>394</v>
      </c>
      <c r="F14" s="32"/>
      <c r="G14" s="33"/>
      <c r="H14" s="33"/>
      <c r="I14" s="35"/>
      <c r="J14" s="35" t="s">
        <v>44</v>
      </c>
      <c r="K14" s="38" t="s">
        <v>86</v>
      </c>
      <c r="L14" s="58" t="s">
        <v>87</v>
      </c>
      <c r="M14" s="53">
        <v>35</v>
      </c>
      <c r="N14" s="28">
        <f t="shared" si="0"/>
        <v>0.625</v>
      </c>
      <c r="O14" s="28">
        <f t="shared" si="1"/>
        <v>0.625</v>
      </c>
      <c r="P14" s="35" t="str">
        <f t="shared" si="2"/>
        <v>призер</v>
      </c>
      <c r="Q14" s="34" t="s">
        <v>84</v>
      </c>
      <c r="R14" s="34" t="s">
        <v>44</v>
      </c>
    </row>
    <row r="15" spans="1:18" x14ac:dyDescent="0.25">
      <c r="A15" s="9">
        <v>32</v>
      </c>
      <c r="B15" s="40" t="s">
        <v>12</v>
      </c>
      <c r="C15" s="31" t="s">
        <v>388</v>
      </c>
      <c r="D15" s="31" t="s">
        <v>381</v>
      </c>
      <c r="E15" s="31" t="s">
        <v>385</v>
      </c>
      <c r="F15" s="32"/>
      <c r="G15" s="33"/>
      <c r="H15" s="33"/>
      <c r="I15" s="35"/>
      <c r="J15" s="35" t="s">
        <v>44</v>
      </c>
      <c r="K15" s="35" t="s">
        <v>319</v>
      </c>
      <c r="L15" s="33" t="s">
        <v>318</v>
      </c>
      <c r="M15" s="35">
        <v>35</v>
      </c>
      <c r="N15" s="28">
        <f t="shared" si="0"/>
        <v>0.625</v>
      </c>
      <c r="O15" s="28">
        <f t="shared" si="1"/>
        <v>0.625</v>
      </c>
      <c r="P15" s="35" t="str">
        <f t="shared" si="2"/>
        <v>призер</v>
      </c>
      <c r="Q15" s="34" t="s">
        <v>300</v>
      </c>
      <c r="R15" s="34" t="s">
        <v>44</v>
      </c>
    </row>
    <row r="16" spans="1:18" x14ac:dyDescent="0.25">
      <c r="A16" s="9">
        <v>9</v>
      </c>
      <c r="B16" s="40" t="s">
        <v>12</v>
      </c>
      <c r="C16" s="62" t="s">
        <v>388</v>
      </c>
      <c r="D16" s="31" t="s">
        <v>381</v>
      </c>
      <c r="E16" s="61" t="s">
        <v>381</v>
      </c>
      <c r="F16" s="32"/>
      <c r="G16" s="33"/>
      <c r="H16" s="33"/>
      <c r="I16" s="35"/>
      <c r="J16" s="35" t="s">
        <v>44</v>
      </c>
      <c r="K16" s="35" t="s">
        <v>94</v>
      </c>
      <c r="L16" s="58" t="s">
        <v>96</v>
      </c>
      <c r="M16" s="53">
        <v>28</v>
      </c>
      <c r="N16" s="28">
        <f t="shared" si="0"/>
        <v>0.5</v>
      </c>
      <c r="O16" s="28">
        <f t="shared" si="1"/>
        <v>0.5</v>
      </c>
      <c r="P16" s="35" t="str">
        <f t="shared" si="2"/>
        <v>призер</v>
      </c>
      <c r="Q16" s="34" t="s">
        <v>84</v>
      </c>
      <c r="R16" s="34" t="s">
        <v>44</v>
      </c>
    </row>
    <row r="17" spans="1:18" x14ac:dyDescent="0.25">
      <c r="A17" s="9">
        <v>13</v>
      </c>
      <c r="B17" s="40" t="s">
        <v>12</v>
      </c>
      <c r="C17" s="54" t="s">
        <v>397</v>
      </c>
      <c r="D17" s="31" t="s">
        <v>394</v>
      </c>
      <c r="E17" s="61" t="s">
        <v>394</v>
      </c>
      <c r="F17" s="32"/>
      <c r="G17" s="33"/>
      <c r="H17" s="33"/>
      <c r="I17" s="35"/>
      <c r="J17" s="35" t="s">
        <v>44</v>
      </c>
      <c r="K17" s="35" t="s">
        <v>94</v>
      </c>
      <c r="L17" s="58" t="s">
        <v>100</v>
      </c>
      <c r="M17" s="53">
        <v>28</v>
      </c>
      <c r="N17" s="28">
        <f t="shared" si="0"/>
        <v>0.5</v>
      </c>
      <c r="O17" s="28">
        <f t="shared" si="1"/>
        <v>0.5</v>
      </c>
      <c r="P17" s="35" t="str">
        <f t="shared" si="2"/>
        <v>призер</v>
      </c>
      <c r="Q17" s="34" t="s">
        <v>84</v>
      </c>
      <c r="R17" s="34" t="s">
        <v>44</v>
      </c>
    </row>
    <row r="18" spans="1:18" x14ac:dyDescent="0.25">
      <c r="A18" s="9">
        <v>30</v>
      </c>
      <c r="B18" s="40" t="s">
        <v>12</v>
      </c>
      <c r="C18" s="31" t="s">
        <v>386</v>
      </c>
      <c r="D18" s="31" t="s">
        <v>381</v>
      </c>
      <c r="E18" s="31" t="s">
        <v>383</v>
      </c>
      <c r="F18" s="32"/>
      <c r="G18" s="33"/>
      <c r="H18" s="33"/>
      <c r="I18" s="35"/>
      <c r="J18" s="35" t="s">
        <v>44</v>
      </c>
      <c r="K18" s="35" t="s">
        <v>311</v>
      </c>
      <c r="L18" s="33" t="s">
        <v>316</v>
      </c>
      <c r="M18" s="35">
        <v>28</v>
      </c>
      <c r="N18" s="28">
        <f t="shared" si="0"/>
        <v>0.5</v>
      </c>
      <c r="O18" s="28">
        <f t="shared" si="1"/>
        <v>0.5</v>
      </c>
      <c r="P18" s="35" t="str">
        <f t="shared" si="2"/>
        <v>призер</v>
      </c>
      <c r="Q18" s="34" t="s">
        <v>300</v>
      </c>
      <c r="R18" s="34" t="s">
        <v>44</v>
      </c>
    </row>
    <row r="19" spans="1:18" x14ac:dyDescent="0.25">
      <c r="A19" s="9">
        <v>3</v>
      </c>
      <c r="B19" s="40" t="s">
        <v>12</v>
      </c>
      <c r="C19" s="54" t="s">
        <v>389</v>
      </c>
      <c r="D19" s="31" t="s">
        <v>386</v>
      </c>
      <c r="E19" s="61" t="s">
        <v>385</v>
      </c>
      <c r="F19" s="32"/>
      <c r="G19" s="33"/>
      <c r="H19" s="33"/>
      <c r="I19" s="35"/>
      <c r="J19" s="35" t="s">
        <v>44</v>
      </c>
      <c r="K19" s="35" t="s">
        <v>86</v>
      </c>
      <c r="L19" s="58" t="s">
        <v>89</v>
      </c>
      <c r="M19" s="53">
        <v>14</v>
      </c>
      <c r="N19" s="28">
        <f t="shared" si="0"/>
        <v>0.25</v>
      </c>
      <c r="O19" s="28">
        <f t="shared" si="1"/>
        <v>0.25</v>
      </c>
      <c r="P19" s="35" t="str">
        <f t="shared" si="2"/>
        <v>участник</v>
      </c>
      <c r="Q19" s="34" t="s">
        <v>84</v>
      </c>
      <c r="R19" s="34" t="s">
        <v>44</v>
      </c>
    </row>
    <row r="20" spans="1:18" x14ac:dyDescent="0.25">
      <c r="A20" s="9">
        <v>33</v>
      </c>
      <c r="B20" s="40" t="s">
        <v>12</v>
      </c>
      <c r="C20" s="31" t="s">
        <v>386</v>
      </c>
      <c r="D20" s="31" t="s">
        <v>392</v>
      </c>
      <c r="E20" s="31" t="s">
        <v>394</v>
      </c>
      <c r="F20" s="32"/>
      <c r="G20" s="35"/>
      <c r="H20" s="35"/>
      <c r="I20" s="35"/>
      <c r="J20" s="35" t="s">
        <v>44</v>
      </c>
      <c r="K20" s="35" t="s">
        <v>319</v>
      </c>
      <c r="L20" s="33" t="s">
        <v>320</v>
      </c>
      <c r="M20" s="35">
        <v>14</v>
      </c>
      <c r="N20" s="28">
        <f t="shared" si="0"/>
        <v>0.25</v>
      </c>
      <c r="O20" s="28">
        <f t="shared" si="1"/>
        <v>0.25</v>
      </c>
      <c r="P20" s="35" t="str">
        <f t="shared" si="2"/>
        <v>участник</v>
      </c>
      <c r="Q20" s="34" t="s">
        <v>300</v>
      </c>
      <c r="R20" s="34" t="s">
        <v>44</v>
      </c>
    </row>
    <row r="21" spans="1:18" x14ac:dyDescent="0.25">
      <c r="A21" s="9">
        <v>2</v>
      </c>
      <c r="B21" s="40" t="s">
        <v>12</v>
      </c>
      <c r="C21" s="62" t="s">
        <v>381</v>
      </c>
      <c r="D21" s="31" t="s">
        <v>394</v>
      </c>
      <c r="E21" s="61" t="s">
        <v>394</v>
      </c>
      <c r="F21" s="32"/>
      <c r="G21" s="33"/>
      <c r="H21" s="33"/>
      <c r="I21" s="35"/>
      <c r="J21" s="35" t="s">
        <v>44</v>
      </c>
      <c r="K21" s="35" t="s">
        <v>86</v>
      </c>
      <c r="L21" s="58" t="s">
        <v>88</v>
      </c>
      <c r="M21" s="53">
        <v>7</v>
      </c>
      <c r="N21" s="28">
        <f t="shared" si="0"/>
        <v>0.125</v>
      </c>
      <c r="O21" s="28">
        <f t="shared" si="1"/>
        <v>0.125</v>
      </c>
      <c r="P21" s="35" t="str">
        <f t="shared" si="2"/>
        <v>участник</v>
      </c>
      <c r="Q21" s="34" t="s">
        <v>84</v>
      </c>
      <c r="R21" s="34" t="s">
        <v>44</v>
      </c>
    </row>
    <row r="22" spans="1:18" x14ac:dyDescent="0.25">
      <c r="A22" s="9">
        <v>5</v>
      </c>
      <c r="B22" s="40" t="s">
        <v>12</v>
      </c>
      <c r="C22" s="31" t="s">
        <v>388</v>
      </c>
      <c r="D22" s="31" t="s">
        <v>389</v>
      </c>
      <c r="E22" s="31" t="s">
        <v>386</v>
      </c>
      <c r="F22" s="32"/>
      <c r="G22" s="33"/>
      <c r="H22" s="33"/>
      <c r="I22" s="35"/>
      <c r="J22" s="35" t="s">
        <v>44</v>
      </c>
      <c r="K22" s="35" t="s">
        <v>86</v>
      </c>
      <c r="L22" s="58" t="s">
        <v>91</v>
      </c>
      <c r="M22" s="35">
        <v>7</v>
      </c>
      <c r="N22" s="28">
        <f t="shared" si="0"/>
        <v>0.125</v>
      </c>
      <c r="O22" s="28">
        <f t="shared" si="1"/>
        <v>0.125</v>
      </c>
      <c r="P22" s="35" t="str">
        <f t="shared" si="2"/>
        <v>участник</v>
      </c>
      <c r="Q22" s="34" t="s">
        <v>84</v>
      </c>
      <c r="R22" s="34" t="s">
        <v>44</v>
      </c>
    </row>
    <row r="23" spans="1:18" x14ac:dyDescent="0.25">
      <c r="A23" s="9">
        <v>8</v>
      </c>
      <c r="B23" s="40" t="s">
        <v>12</v>
      </c>
      <c r="C23" s="62" t="s">
        <v>397</v>
      </c>
      <c r="D23" s="31" t="s">
        <v>392</v>
      </c>
      <c r="E23" s="61" t="s">
        <v>381</v>
      </c>
      <c r="F23" s="32"/>
      <c r="G23" s="33"/>
      <c r="H23" s="33"/>
      <c r="I23" s="35"/>
      <c r="J23" s="35" t="s">
        <v>44</v>
      </c>
      <c r="K23" s="35" t="s">
        <v>94</v>
      </c>
      <c r="L23" s="58" t="s">
        <v>95</v>
      </c>
      <c r="M23" s="53">
        <v>7</v>
      </c>
      <c r="N23" s="28">
        <f t="shared" si="0"/>
        <v>0.125</v>
      </c>
      <c r="O23" s="28">
        <f t="shared" si="1"/>
        <v>0.125</v>
      </c>
      <c r="P23" s="35" t="str">
        <f t="shared" si="2"/>
        <v>участник</v>
      </c>
      <c r="Q23" s="34" t="s">
        <v>84</v>
      </c>
      <c r="R23" s="34" t="s">
        <v>44</v>
      </c>
    </row>
    <row r="24" spans="1:18" x14ac:dyDescent="0.25">
      <c r="A24" s="9">
        <v>23</v>
      </c>
      <c r="B24" s="40" t="s">
        <v>12</v>
      </c>
      <c r="C24" s="31" t="s">
        <v>382</v>
      </c>
      <c r="D24" s="31" t="s">
        <v>396</v>
      </c>
      <c r="E24" s="31" t="s">
        <v>403</v>
      </c>
      <c r="F24" s="32"/>
      <c r="G24" s="33"/>
      <c r="H24" s="33"/>
      <c r="I24" s="35"/>
      <c r="J24" s="35" t="s">
        <v>44</v>
      </c>
      <c r="K24" s="35" t="s">
        <v>94</v>
      </c>
      <c r="L24" s="58" t="s">
        <v>110</v>
      </c>
      <c r="M24" s="35">
        <v>7</v>
      </c>
      <c r="N24" s="28">
        <f t="shared" si="0"/>
        <v>0.125</v>
      </c>
      <c r="O24" s="28">
        <f t="shared" si="1"/>
        <v>0.125</v>
      </c>
      <c r="P24" s="35" t="str">
        <f t="shared" si="2"/>
        <v>участник</v>
      </c>
      <c r="Q24" s="34" t="s">
        <v>84</v>
      </c>
      <c r="R24" s="34" t="s">
        <v>44</v>
      </c>
    </row>
    <row r="25" spans="1:18" x14ac:dyDescent="0.25">
      <c r="A25" s="9">
        <v>24</v>
      </c>
      <c r="B25" s="40" t="s">
        <v>12</v>
      </c>
      <c r="C25" s="50" t="s">
        <v>385</v>
      </c>
      <c r="D25" s="50" t="s">
        <v>396</v>
      </c>
      <c r="E25" s="50" t="s">
        <v>393</v>
      </c>
      <c r="F25" s="51"/>
      <c r="G25" s="33"/>
      <c r="H25" s="33"/>
      <c r="I25" s="35"/>
      <c r="J25" s="35" t="s">
        <v>44</v>
      </c>
      <c r="K25" s="35" t="s">
        <v>94</v>
      </c>
      <c r="L25" s="58" t="s">
        <v>111</v>
      </c>
      <c r="M25" s="35">
        <v>7</v>
      </c>
      <c r="N25" s="28">
        <f t="shared" si="0"/>
        <v>0.125</v>
      </c>
      <c r="O25" s="28">
        <f t="shared" si="1"/>
        <v>0.125</v>
      </c>
      <c r="P25" s="35" t="str">
        <f t="shared" si="2"/>
        <v>участник</v>
      </c>
      <c r="Q25" s="34" t="s">
        <v>84</v>
      </c>
      <c r="R25" s="34" t="s">
        <v>44</v>
      </c>
    </row>
    <row r="26" spans="1:18" x14ac:dyDescent="0.25">
      <c r="A26" s="9">
        <v>27</v>
      </c>
      <c r="B26" s="40" t="s">
        <v>12</v>
      </c>
      <c r="C26" s="31" t="s">
        <v>404</v>
      </c>
      <c r="D26" s="31" t="s">
        <v>390</v>
      </c>
      <c r="E26" s="31" t="s">
        <v>381</v>
      </c>
      <c r="F26" s="32"/>
      <c r="G26" s="33"/>
      <c r="H26" s="33"/>
      <c r="I26" s="35"/>
      <c r="J26" s="35" t="s">
        <v>44</v>
      </c>
      <c r="K26" s="35" t="s">
        <v>311</v>
      </c>
      <c r="L26" s="33" t="s">
        <v>313</v>
      </c>
      <c r="M26" s="35">
        <v>7</v>
      </c>
      <c r="N26" s="28">
        <f t="shared" si="0"/>
        <v>0.125</v>
      </c>
      <c r="O26" s="28">
        <f t="shared" si="1"/>
        <v>0.125</v>
      </c>
      <c r="P26" s="35" t="str">
        <f t="shared" si="2"/>
        <v>участник</v>
      </c>
      <c r="Q26" s="34" t="s">
        <v>300</v>
      </c>
      <c r="R26" s="34" t="s">
        <v>44</v>
      </c>
    </row>
    <row r="27" spans="1:18" x14ac:dyDescent="0.25">
      <c r="A27" s="9">
        <v>28</v>
      </c>
      <c r="B27" s="40" t="s">
        <v>12</v>
      </c>
      <c r="C27" s="31" t="s">
        <v>396</v>
      </c>
      <c r="D27" s="31" t="s">
        <v>383</v>
      </c>
      <c r="E27" s="31" t="s">
        <v>401</v>
      </c>
      <c r="F27" s="32"/>
      <c r="G27" s="33"/>
      <c r="H27" s="33"/>
      <c r="I27" s="35"/>
      <c r="J27" s="35" t="s">
        <v>44</v>
      </c>
      <c r="K27" s="35" t="s">
        <v>311</v>
      </c>
      <c r="L27" s="33" t="s">
        <v>314</v>
      </c>
      <c r="M27" s="35">
        <v>7</v>
      </c>
      <c r="N27" s="28">
        <f t="shared" si="0"/>
        <v>0.125</v>
      </c>
      <c r="O27" s="28">
        <f t="shared" si="1"/>
        <v>0.125</v>
      </c>
      <c r="P27" s="35" t="str">
        <f t="shared" si="2"/>
        <v>участник</v>
      </c>
      <c r="Q27" s="34" t="s">
        <v>300</v>
      </c>
      <c r="R27" s="34" t="s">
        <v>44</v>
      </c>
    </row>
    <row r="28" spans="1:18" x14ac:dyDescent="0.25">
      <c r="A28" s="9">
        <v>4</v>
      </c>
      <c r="B28" s="40" t="s">
        <v>12</v>
      </c>
      <c r="C28" s="31" t="s">
        <v>384</v>
      </c>
      <c r="D28" s="31" t="s">
        <v>394</v>
      </c>
      <c r="E28" s="31" t="s">
        <v>382</v>
      </c>
      <c r="F28" s="32"/>
      <c r="G28" s="33"/>
      <c r="H28" s="33"/>
      <c r="I28" s="35"/>
      <c r="J28" s="35" t="s">
        <v>44</v>
      </c>
      <c r="K28" s="35" t="s">
        <v>86</v>
      </c>
      <c r="L28" s="58" t="s">
        <v>90</v>
      </c>
      <c r="M28" s="35">
        <v>0</v>
      </c>
      <c r="N28" s="28">
        <f t="shared" si="0"/>
        <v>0</v>
      </c>
      <c r="O28" s="28">
        <f t="shared" si="1"/>
        <v>0</v>
      </c>
      <c r="P28" s="35" t="str">
        <f t="shared" si="2"/>
        <v>участник</v>
      </c>
      <c r="Q28" s="34" t="s">
        <v>84</v>
      </c>
      <c r="R28" s="34" t="s">
        <v>44</v>
      </c>
    </row>
    <row r="29" spans="1:18" x14ac:dyDescent="0.25">
      <c r="A29" s="9">
        <v>6</v>
      </c>
      <c r="B29" s="40" t="s">
        <v>12</v>
      </c>
      <c r="C29" s="31" t="s">
        <v>389</v>
      </c>
      <c r="D29" s="31" t="s">
        <v>382</v>
      </c>
      <c r="E29" s="31" t="s">
        <v>396</v>
      </c>
      <c r="F29" s="32"/>
      <c r="G29" s="33"/>
      <c r="H29" s="33"/>
      <c r="I29" s="35"/>
      <c r="J29" s="35" t="s">
        <v>44</v>
      </c>
      <c r="K29" s="35" t="s">
        <v>86</v>
      </c>
      <c r="L29" s="58" t="s">
        <v>92</v>
      </c>
      <c r="M29" s="35">
        <v>0</v>
      </c>
      <c r="N29" s="28">
        <f t="shared" si="0"/>
        <v>0</v>
      </c>
      <c r="O29" s="28">
        <f t="shared" si="1"/>
        <v>0</v>
      </c>
      <c r="P29" s="35" t="str">
        <f t="shared" si="2"/>
        <v>участник</v>
      </c>
      <c r="Q29" s="34" t="s">
        <v>84</v>
      </c>
      <c r="R29" s="34" t="s">
        <v>44</v>
      </c>
    </row>
    <row r="30" spans="1:18" x14ac:dyDescent="0.25">
      <c r="A30" s="9">
        <v>7</v>
      </c>
      <c r="B30" s="40" t="s">
        <v>12</v>
      </c>
      <c r="C30" s="31" t="s">
        <v>380</v>
      </c>
      <c r="D30" s="31" t="s">
        <v>393</v>
      </c>
      <c r="E30" s="31" t="s">
        <v>398</v>
      </c>
      <c r="F30" s="32"/>
      <c r="G30" s="33"/>
      <c r="H30" s="33"/>
      <c r="I30" s="35"/>
      <c r="J30" s="35" t="s">
        <v>44</v>
      </c>
      <c r="K30" s="35" t="s">
        <v>86</v>
      </c>
      <c r="L30" s="58" t="s">
        <v>93</v>
      </c>
      <c r="M30" s="35">
        <v>0</v>
      </c>
      <c r="N30" s="28">
        <f t="shared" si="0"/>
        <v>0</v>
      </c>
      <c r="O30" s="28">
        <f t="shared" si="1"/>
        <v>0</v>
      </c>
      <c r="P30" s="35" t="str">
        <f t="shared" si="2"/>
        <v>участник</v>
      </c>
      <c r="Q30" s="34" t="s">
        <v>84</v>
      </c>
      <c r="R30" s="34" t="s">
        <v>44</v>
      </c>
    </row>
    <row r="31" spans="1:18" x14ac:dyDescent="0.25">
      <c r="A31" s="9">
        <v>10</v>
      </c>
      <c r="B31" s="40" t="s">
        <v>12</v>
      </c>
      <c r="C31" s="62" t="s">
        <v>402</v>
      </c>
      <c r="D31" s="31" t="s">
        <v>393</v>
      </c>
      <c r="E31" s="61" t="s">
        <v>394</v>
      </c>
      <c r="F31" s="32"/>
      <c r="G31" s="33"/>
      <c r="H31" s="33"/>
      <c r="I31" s="35"/>
      <c r="J31" s="35" t="s">
        <v>44</v>
      </c>
      <c r="K31" s="35" t="s">
        <v>94</v>
      </c>
      <c r="L31" s="58" t="s">
        <v>97</v>
      </c>
      <c r="M31" s="53">
        <v>0</v>
      </c>
      <c r="N31" s="28">
        <f t="shared" si="0"/>
        <v>0</v>
      </c>
      <c r="O31" s="28">
        <f t="shared" si="1"/>
        <v>0</v>
      </c>
      <c r="P31" s="35" t="str">
        <f t="shared" si="2"/>
        <v>участник</v>
      </c>
      <c r="Q31" s="34" t="s">
        <v>84</v>
      </c>
      <c r="R31" s="34" t="s">
        <v>44</v>
      </c>
    </row>
    <row r="32" spans="1:18" x14ac:dyDescent="0.25">
      <c r="A32" s="9">
        <v>11</v>
      </c>
      <c r="B32" s="40" t="s">
        <v>12</v>
      </c>
      <c r="C32" s="62" t="s">
        <v>382</v>
      </c>
      <c r="D32" s="31" t="s">
        <v>382</v>
      </c>
      <c r="E32" s="61" t="s">
        <v>393</v>
      </c>
      <c r="F32" s="32"/>
      <c r="G32" s="33"/>
      <c r="H32" s="33"/>
      <c r="I32" s="35"/>
      <c r="J32" s="35" t="s">
        <v>44</v>
      </c>
      <c r="K32" s="35" t="s">
        <v>94</v>
      </c>
      <c r="L32" s="58" t="s">
        <v>98</v>
      </c>
      <c r="M32" s="53">
        <v>0</v>
      </c>
      <c r="N32" s="28">
        <f t="shared" si="0"/>
        <v>0</v>
      </c>
      <c r="O32" s="28">
        <f t="shared" si="1"/>
        <v>0</v>
      </c>
      <c r="P32" s="35" t="str">
        <f t="shared" si="2"/>
        <v>участник</v>
      </c>
      <c r="Q32" s="34" t="s">
        <v>84</v>
      </c>
      <c r="R32" s="34" t="s">
        <v>44</v>
      </c>
    </row>
    <row r="33" spans="1:18" x14ac:dyDescent="0.25">
      <c r="A33" s="9">
        <v>12</v>
      </c>
      <c r="B33" s="40" t="s">
        <v>12</v>
      </c>
      <c r="C33" s="62" t="s">
        <v>384</v>
      </c>
      <c r="D33" s="31" t="s">
        <v>387</v>
      </c>
      <c r="E33" s="61" t="s">
        <v>384</v>
      </c>
      <c r="F33" s="32"/>
      <c r="G33" s="33"/>
      <c r="H33" s="33"/>
      <c r="I33" s="35"/>
      <c r="J33" s="35" t="s">
        <v>44</v>
      </c>
      <c r="K33" s="35" t="s">
        <v>94</v>
      </c>
      <c r="L33" s="58" t="s">
        <v>99</v>
      </c>
      <c r="M33" s="53">
        <v>0</v>
      </c>
      <c r="N33" s="28">
        <f t="shared" si="0"/>
        <v>0</v>
      </c>
      <c r="O33" s="28">
        <f t="shared" si="1"/>
        <v>0</v>
      </c>
      <c r="P33" s="35" t="str">
        <f t="shared" si="2"/>
        <v>участник</v>
      </c>
      <c r="Q33" s="34" t="s">
        <v>84</v>
      </c>
      <c r="R33" s="34" t="s">
        <v>44</v>
      </c>
    </row>
    <row r="34" spans="1:18" x14ac:dyDescent="0.25">
      <c r="A34" s="9">
        <v>14</v>
      </c>
      <c r="B34" s="40" t="s">
        <v>12</v>
      </c>
      <c r="C34" s="31" t="s">
        <v>388</v>
      </c>
      <c r="D34" s="31" t="s">
        <v>381</v>
      </c>
      <c r="E34" s="31" t="s">
        <v>386</v>
      </c>
      <c r="F34" s="32"/>
      <c r="G34" s="33"/>
      <c r="H34" s="33"/>
      <c r="I34" s="35"/>
      <c r="J34" s="35" t="s">
        <v>44</v>
      </c>
      <c r="K34" s="35" t="s">
        <v>94</v>
      </c>
      <c r="L34" s="58" t="s">
        <v>101</v>
      </c>
      <c r="M34" s="35">
        <v>0</v>
      </c>
      <c r="N34" s="28">
        <f t="shared" si="0"/>
        <v>0</v>
      </c>
      <c r="O34" s="28">
        <f t="shared" si="1"/>
        <v>0</v>
      </c>
      <c r="P34" s="35" t="str">
        <f t="shared" si="2"/>
        <v>участник</v>
      </c>
      <c r="Q34" s="34" t="s">
        <v>84</v>
      </c>
      <c r="R34" s="34" t="s">
        <v>44</v>
      </c>
    </row>
    <row r="35" spans="1:18" x14ac:dyDescent="0.25">
      <c r="A35" s="9">
        <v>15</v>
      </c>
      <c r="B35" s="40" t="s">
        <v>12</v>
      </c>
      <c r="C35" s="31" t="s">
        <v>392</v>
      </c>
      <c r="D35" s="31" t="s">
        <v>381</v>
      </c>
      <c r="E35" s="31" t="s">
        <v>398</v>
      </c>
      <c r="F35" s="32"/>
      <c r="G35" s="33"/>
      <c r="H35" s="33"/>
      <c r="I35" s="35"/>
      <c r="J35" s="35" t="s">
        <v>44</v>
      </c>
      <c r="K35" s="35" t="s">
        <v>94</v>
      </c>
      <c r="L35" s="58" t="s">
        <v>102</v>
      </c>
      <c r="M35" s="35">
        <v>0</v>
      </c>
      <c r="N35" s="28">
        <f t="shared" si="0"/>
        <v>0</v>
      </c>
      <c r="O35" s="28">
        <f t="shared" si="1"/>
        <v>0</v>
      </c>
      <c r="P35" s="35" t="str">
        <f t="shared" si="2"/>
        <v>участник</v>
      </c>
      <c r="Q35" s="34" t="s">
        <v>84</v>
      </c>
      <c r="R35" s="34" t="s">
        <v>44</v>
      </c>
    </row>
    <row r="36" spans="1:18" x14ac:dyDescent="0.25">
      <c r="A36" s="9">
        <v>16</v>
      </c>
      <c r="B36" s="40" t="s">
        <v>12</v>
      </c>
      <c r="C36" s="31" t="s">
        <v>390</v>
      </c>
      <c r="D36" s="31" t="s">
        <v>386</v>
      </c>
      <c r="E36" s="31" t="s">
        <v>393</v>
      </c>
      <c r="F36" s="32"/>
      <c r="G36" s="33"/>
      <c r="H36" s="33"/>
      <c r="I36" s="35"/>
      <c r="J36" s="35" t="s">
        <v>44</v>
      </c>
      <c r="K36" s="35" t="s">
        <v>94</v>
      </c>
      <c r="L36" s="58" t="s">
        <v>103</v>
      </c>
      <c r="M36" s="35">
        <v>0</v>
      </c>
      <c r="N36" s="28">
        <f t="shared" si="0"/>
        <v>0</v>
      </c>
      <c r="O36" s="28">
        <f t="shared" si="1"/>
        <v>0</v>
      </c>
      <c r="P36" s="35" t="str">
        <f t="shared" si="2"/>
        <v>участник</v>
      </c>
      <c r="Q36" s="34" t="s">
        <v>84</v>
      </c>
      <c r="R36" s="34" t="s">
        <v>44</v>
      </c>
    </row>
    <row r="37" spans="1:18" x14ac:dyDescent="0.25">
      <c r="A37" s="9">
        <v>17</v>
      </c>
      <c r="B37" s="40" t="s">
        <v>12</v>
      </c>
      <c r="C37" s="50" t="s">
        <v>390</v>
      </c>
      <c r="D37" s="50" t="s">
        <v>386</v>
      </c>
      <c r="E37" s="50" t="s">
        <v>392</v>
      </c>
      <c r="F37" s="51"/>
      <c r="G37" s="33"/>
      <c r="H37" s="33"/>
      <c r="I37" s="35"/>
      <c r="J37" s="35" t="s">
        <v>44</v>
      </c>
      <c r="K37" s="35" t="s">
        <v>94</v>
      </c>
      <c r="L37" s="58" t="s">
        <v>104</v>
      </c>
      <c r="M37" s="35">
        <v>0</v>
      </c>
      <c r="N37" s="28">
        <f t="shared" si="0"/>
        <v>0</v>
      </c>
      <c r="O37" s="28">
        <f t="shared" si="1"/>
        <v>0</v>
      </c>
      <c r="P37" s="35" t="str">
        <f t="shared" si="2"/>
        <v>участник</v>
      </c>
      <c r="Q37" s="34" t="s">
        <v>84</v>
      </c>
      <c r="R37" s="34" t="s">
        <v>44</v>
      </c>
    </row>
    <row r="38" spans="1:18" x14ac:dyDescent="0.25">
      <c r="A38" s="9">
        <v>18</v>
      </c>
      <c r="B38" s="40" t="s">
        <v>12</v>
      </c>
      <c r="C38" s="31" t="s">
        <v>404</v>
      </c>
      <c r="D38" s="31" t="s">
        <v>382</v>
      </c>
      <c r="E38" s="31" t="s">
        <v>381</v>
      </c>
      <c r="F38" s="32"/>
      <c r="G38" s="33"/>
      <c r="H38" s="33"/>
      <c r="I38" s="35"/>
      <c r="J38" s="35" t="s">
        <v>44</v>
      </c>
      <c r="K38" s="35" t="s">
        <v>94</v>
      </c>
      <c r="L38" s="58" t="s">
        <v>105</v>
      </c>
      <c r="M38" s="35">
        <v>0</v>
      </c>
      <c r="N38" s="28">
        <f t="shared" si="0"/>
        <v>0</v>
      </c>
      <c r="O38" s="28">
        <f t="shared" si="1"/>
        <v>0</v>
      </c>
      <c r="P38" s="35" t="str">
        <f t="shared" si="2"/>
        <v>участник</v>
      </c>
      <c r="Q38" s="34" t="s">
        <v>84</v>
      </c>
      <c r="R38" s="34" t="s">
        <v>44</v>
      </c>
    </row>
    <row r="39" spans="1:18" x14ac:dyDescent="0.25">
      <c r="A39" s="9">
        <v>19</v>
      </c>
      <c r="B39" s="40" t="s">
        <v>12</v>
      </c>
      <c r="C39" s="31" t="s">
        <v>380</v>
      </c>
      <c r="D39" s="31" t="s">
        <v>386</v>
      </c>
      <c r="E39" s="31" t="s">
        <v>383</v>
      </c>
      <c r="F39" s="32"/>
      <c r="G39" s="33"/>
      <c r="H39" s="33"/>
      <c r="I39" s="35"/>
      <c r="J39" s="35" t="s">
        <v>44</v>
      </c>
      <c r="K39" s="35" t="s">
        <v>94</v>
      </c>
      <c r="L39" s="58" t="s">
        <v>106</v>
      </c>
      <c r="M39" s="35">
        <v>0</v>
      </c>
      <c r="N39" s="28">
        <f t="shared" si="0"/>
        <v>0</v>
      </c>
      <c r="O39" s="28">
        <f t="shared" si="1"/>
        <v>0</v>
      </c>
      <c r="P39" s="35" t="str">
        <f t="shared" si="2"/>
        <v>участник</v>
      </c>
      <c r="Q39" s="34" t="s">
        <v>84</v>
      </c>
      <c r="R39" s="34" t="s">
        <v>44</v>
      </c>
    </row>
    <row r="40" spans="1:18" x14ac:dyDescent="0.25">
      <c r="A40" s="9">
        <v>20</v>
      </c>
      <c r="B40" s="40" t="s">
        <v>12</v>
      </c>
      <c r="C40" s="31" t="s">
        <v>388</v>
      </c>
      <c r="D40" s="31" t="s">
        <v>388</v>
      </c>
      <c r="E40" s="31" t="s">
        <v>381</v>
      </c>
      <c r="F40" s="32"/>
      <c r="G40" s="33"/>
      <c r="H40" s="33"/>
      <c r="I40" s="35"/>
      <c r="J40" s="35" t="s">
        <v>44</v>
      </c>
      <c r="K40" s="35" t="s">
        <v>94</v>
      </c>
      <c r="L40" s="58" t="s">
        <v>107</v>
      </c>
      <c r="M40" s="35">
        <v>0</v>
      </c>
      <c r="N40" s="28">
        <f t="shared" si="0"/>
        <v>0</v>
      </c>
      <c r="O40" s="28">
        <f t="shared" si="1"/>
        <v>0</v>
      </c>
      <c r="P40" s="35" t="str">
        <f t="shared" si="2"/>
        <v>участник</v>
      </c>
      <c r="Q40" s="34" t="s">
        <v>84</v>
      </c>
      <c r="R40" s="34" t="s">
        <v>44</v>
      </c>
    </row>
    <row r="41" spans="1:18" x14ac:dyDescent="0.25">
      <c r="A41" s="9">
        <v>21</v>
      </c>
      <c r="B41" s="40" t="s">
        <v>12</v>
      </c>
      <c r="C41" s="31" t="s">
        <v>381</v>
      </c>
      <c r="D41" s="31" t="s">
        <v>398</v>
      </c>
      <c r="E41" s="31" t="s">
        <v>382</v>
      </c>
      <c r="F41" s="32"/>
      <c r="G41" s="33"/>
      <c r="H41" s="33"/>
      <c r="I41" s="35"/>
      <c r="J41" s="35" t="s">
        <v>44</v>
      </c>
      <c r="K41" s="35" t="s">
        <v>94</v>
      </c>
      <c r="L41" s="58" t="s">
        <v>108</v>
      </c>
      <c r="M41" s="35">
        <v>0</v>
      </c>
      <c r="N41" s="28">
        <f t="shared" si="0"/>
        <v>0</v>
      </c>
      <c r="O41" s="28">
        <f t="shared" si="1"/>
        <v>0</v>
      </c>
      <c r="P41" s="35" t="str">
        <f t="shared" si="2"/>
        <v>участник</v>
      </c>
      <c r="Q41" s="34" t="s">
        <v>84</v>
      </c>
      <c r="R41" s="34" t="s">
        <v>44</v>
      </c>
    </row>
    <row r="42" spans="1:18" x14ac:dyDescent="0.25">
      <c r="A42" s="9">
        <v>22</v>
      </c>
      <c r="B42" s="40" t="s">
        <v>12</v>
      </c>
      <c r="C42" s="31" t="s">
        <v>388</v>
      </c>
      <c r="D42" s="31" t="s">
        <v>383</v>
      </c>
      <c r="E42" s="31" t="s">
        <v>394</v>
      </c>
      <c r="F42" s="32"/>
      <c r="G42" s="33"/>
      <c r="H42" s="33"/>
      <c r="I42" s="35"/>
      <c r="J42" s="35" t="s">
        <v>44</v>
      </c>
      <c r="K42" s="35" t="s">
        <v>94</v>
      </c>
      <c r="L42" s="58" t="s">
        <v>109</v>
      </c>
      <c r="M42" s="35">
        <v>0</v>
      </c>
      <c r="N42" s="28">
        <f t="shared" si="0"/>
        <v>0</v>
      </c>
      <c r="O42" s="28">
        <f t="shared" si="1"/>
        <v>0</v>
      </c>
      <c r="P42" s="35" t="str">
        <f t="shared" si="2"/>
        <v>участник</v>
      </c>
      <c r="Q42" s="34" t="s">
        <v>84</v>
      </c>
      <c r="R42" s="34" t="s">
        <v>44</v>
      </c>
    </row>
    <row r="43" spans="1:18" x14ac:dyDescent="0.25">
      <c r="A43" s="9">
        <v>25</v>
      </c>
      <c r="B43" s="40" t="s">
        <v>12</v>
      </c>
      <c r="C43" s="50" t="s">
        <v>403</v>
      </c>
      <c r="D43" s="50" t="s">
        <v>389</v>
      </c>
      <c r="E43" s="50" t="s">
        <v>386</v>
      </c>
      <c r="F43" s="51"/>
      <c r="G43" s="33"/>
      <c r="H43" s="33"/>
      <c r="I43" s="35"/>
      <c r="J43" s="35" t="s">
        <v>44</v>
      </c>
      <c r="K43" s="35" t="s">
        <v>94</v>
      </c>
      <c r="L43" s="58" t="s">
        <v>112</v>
      </c>
      <c r="M43" s="35">
        <v>0</v>
      </c>
      <c r="N43" s="28">
        <f t="shared" ref="N43:N60" si="3">IF(M43="","",M43/$E$9)</f>
        <v>0</v>
      </c>
      <c r="O43" s="28">
        <f t="shared" ref="O43:O60" si="4">IF(M43="","",M43/$K$9)</f>
        <v>0</v>
      </c>
      <c r="P43" s="35" t="str">
        <f t="shared" ref="P43:P60" si="5">IF(M43="","",IF($K$9=M43,$L$9,IF(M43&gt;=$H$9,"призер","участник")))</f>
        <v>участник</v>
      </c>
      <c r="Q43" s="34" t="s">
        <v>84</v>
      </c>
      <c r="R43" s="34" t="s">
        <v>44</v>
      </c>
    </row>
    <row r="44" spans="1:18" x14ac:dyDescent="0.25">
      <c r="A44" s="9">
        <v>34</v>
      </c>
      <c r="B44" s="40" t="s">
        <v>12</v>
      </c>
      <c r="C44" s="31"/>
      <c r="D44" s="31"/>
      <c r="E44" s="31"/>
      <c r="F44" s="32"/>
      <c r="G44" s="33"/>
      <c r="H44" s="33"/>
      <c r="I44" s="34"/>
      <c r="J44" s="34"/>
      <c r="K44" s="35"/>
      <c r="L44" s="33"/>
      <c r="M44" s="35"/>
      <c r="N44" s="28" t="str">
        <f t="shared" si="3"/>
        <v/>
      </c>
      <c r="O44" s="28" t="str">
        <f t="shared" si="4"/>
        <v/>
      </c>
      <c r="P44" s="35" t="str">
        <f t="shared" si="5"/>
        <v/>
      </c>
      <c r="Q44" s="34"/>
      <c r="R44" s="34"/>
    </row>
    <row r="45" spans="1:18" x14ac:dyDescent="0.25">
      <c r="A45" s="9">
        <v>35</v>
      </c>
      <c r="B45" s="40" t="s">
        <v>12</v>
      </c>
      <c r="C45" s="31"/>
      <c r="D45" s="31"/>
      <c r="E45" s="31"/>
      <c r="F45" s="32"/>
      <c r="G45" s="35"/>
      <c r="H45" s="35"/>
      <c r="I45" s="34"/>
      <c r="J45" s="34"/>
      <c r="K45" s="35"/>
      <c r="L45" s="33"/>
      <c r="M45" s="35"/>
      <c r="N45" s="28" t="str">
        <f t="shared" si="3"/>
        <v/>
      </c>
      <c r="O45" s="28" t="str">
        <f t="shared" si="4"/>
        <v/>
      </c>
      <c r="P45" s="35" t="str">
        <f t="shared" si="5"/>
        <v/>
      </c>
      <c r="Q45" s="34"/>
      <c r="R45" s="34"/>
    </row>
    <row r="46" spans="1:18" x14ac:dyDescent="0.25">
      <c r="A46" s="9">
        <v>36</v>
      </c>
      <c r="B46" s="40" t="s">
        <v>12</v>
      </c>
      <c r="C46" s="31"/>
      <c r="D46" s="31"/>
      <c r="E46" s="31"/>
      <c r="F46" s="32"/>
      <c r="G46" s="33"/>
      <c r="H46" s="33"/>
      <c r="I46" s="34"/>
      <c r="J46" s="34"/>
      <c r="K46" s="35"/>
      <c r="L46" s="33"/>
      <c r="M46" s="35"/>
      <c r="N46" s="28" t="str">
        <f t="shared" si="3"/>
        <v/>
      </c>
      <c r="O46" s="28" t="str">
        <f t="shared" si="4"/>
        <v/>
      </c>
      <c r="P46" s="35" t="str">
        <f t="shared" si="5"/>
        <v/>
      </c>
      <c r="Q46" s="34"/>
      <c r="R46" s="34"/>
    </row>
    <row r="47" spans="1:18" x14ac:dyDescent="0.25">
      <c r="A47" s="9">
        <v>37</v>
      </c>
      <c r="B47" s="40" t="s">
        <v>12</v>
      </c>
      <c r="C47" s="31"/>
      <c r="D47" s="31"/>
      <c r="E47" s="31"/>
      <c r="F47" s="32"/>
      <c r="G47" s="35"/>
      <c r="H47" s="35"/>
      <c r="I47" s="34"/>
      <c r="J47" s="34"/>
      <c r="K47" s="35"/>
      <c r="L47" s="33"/>
      <c r="M47" s="35"/>
      <c r="N47" s="28" t="str">
        <f t="shared" si="3"/>
        <v/>
      </c>
      <c r="O47" s="28" t="str">
        <f t="shared" si="4"/>
        <v/>
      </c>
      <c r="P47" s="35" t="str">
        <f t="shared" si="5"/>
        <v/>
      </c>
      <c r="Q47" s="34"/>
      <c r="R47" s="34"/>
    </row>
    <row r="48" spans="1:18" x14ac:dyDescent="0.25">
      <c r="A48" s="9">
        <v>38</v>
      </c>
      <c r="B48" s="40" t="s">
        <v>12</v>
      </c>
      <c r="C48" s="31"/>
      <c r="D48" s="31"/>
      <c r="E48" s="31"/>
      <c r="F48" s="32"/>
      <c r="G48" s="33"/>
      <c r="H48" s="33"/>
      <c r="I48" s="34"/>
      <c r="J48" s="34"/>
      <c r="K48" s="35"/>
      <c r="L48" s="33"/>
      <c r="M48" s="35"/>
      <c r="N48" s="28" t="str">
        <f t="shared" si="3"/>
        <v/>
      </c>
      <c r="O48" s="28" t="str">
        <f t="shared" si="4"/>
        <v/>
      </c>
      <c r="P48" s="35" t="str">
        <f t="shared" si="5"/>
        <v/>
      </c>
      <c r="Q48" s="34"/>
      <c r="R48" s="34"/>
    </row>
    <row r="49" spans="1:18" x14ac:dyDescent="0.25">
      <c r="A49" s="9">
        <v>39</v>
      </c>
      <c r="B49" s="40" t="s">
        <v>12</v>
      </c>
      <c r="C49" s="31"/>
      <c r="D49" s="31"/>
      <c r="E49" s="31"/>
      <c r="F49" s="32"/>
      <c r="G49" s="35"/>
      <c r="H49" s="35"/>
      <c r="I49" s="34"/>
      <c r="J49" s="34"/>
      <c r="K49" s="35"/>
      <c r="L49" s="33"/>
      <c r="M49" s="35"/>
      <c r="N49" s="28" t="str">
        <f t="shared" si="3"/>
        <v/>
      </c>
      <c r="O49" s="28" t="str">
        <f t="shared" si="4"/>
        <v/>
      </c>
      <c r="P49" s="35" t="str">
        <f t="shared" si="5"/>
        <v/>
      </c>
      <c r="Q49" s="34"/>
      <c r="R49" s="34"/>
    </row>
    <row r="50" spans="1:18" x14ac:dyDescent="0.25">
      <c r="A50" s="9">
        <v>40</v>
      </c>
      <c r="B50" s="40" t="s">
        <v>12</v>
      </c>
      <c r="C50" s="31"/>
      <c r="D50" s="31"/>
      <c r="E50" s="31"/>
      <c r="F50" s="32"/>
      <c r="G50" s="33"/>
      <c r="H50" s="33"/>
      <c r="I50" s="34"/>
      <c r="J50" s="34"/>
      <c r="K50" s="35"/>
      <c r="L50" s="33"/>
      <c r="M50" s="35"/>
      <c r="N50" s="28" t="str">
        <f t="shared" si="3"/>
        <v/>
      </c>
      <c r="O50" s="28" t="str">
        <f t="shared" si="4"/>
        <v/>
      </c>
      <c r="P50" s="35" t="str">
        <f t="shared" si="5"/>
        <v/>
      </c>
      <c r="Q50" s="34"/>
      <c r="R50" s="34"/>
    </row>
    <row r="51" spans="1:18" x14ac:dyDescent="0.25">
      <c r="A51" s="9">
        <v>41</v>
      </c>
      <c r="B51" s="40" t="s">
        <v>12</v>
      </c>
      <c r="C51" s="31"/>
      <c r="D51" s="31"/>
      <c r="E51" s="31"/>
      <c r="F51" s="32"/>
      <c r="G51" s="35"/>
      <c r="H51" s="35"/>
      <c r="I51" s="34"/>
      <c r="J51" s="34"/>
      <c r="K51" s="35"/>
      <c r="L51" s="33"/>
      <c r="M51" s="35"/>
      <c r="N51" s="28" t="str">
        <f t="shared" si="3"/>
        <v/>
      </c>
      <c r="O51" s="28" t="str">
        <f t="shared" si="4"/>
        <v/>
      </c>
      <c r="P51" s="35" t="str">
        <f t="shared" si="5"/>
        <v/>
      </c>
      <c r="Q51" s="34"/>
      <c r="R51" s="34"/>
    </row>
    <row r="52" spans="1:18" x14ac:dyDescent="0.25">
      <c r="A52" s="9">
        <v>42</v>
      </c>
      <c r="B52" s="40" t="s">
        <v>12</v>
      </c>
      <c r="C52" s="31"/>
      <c r="D52" s="31"/>
      <c r="E52" s="31"/>
      <c r="F52" s="32"/>
      <c r="G52" s="33"/>
      <c r="H52" s="33"/>
      <c r="I52" s="34"/>
      <c r="J52" s="34"/>
      <c r="K52" s="35"/>
      <c r="L52" s="33"/>
      <c r="M52" s="35"/>
      <c r="N52" s="28" t="str">
        <f t="shared" si="3"/>
        <v/>
      </c>
      <c r="O52" s="28" t="str">
        <f t="shared" si="4"/>
        <v/>
      </c>
      <c r="P52" s="35" t="str">
        <f t="shared" si="5"/>
        <v/>
      </c>
      <c r="Q52" s="34"/>
      <c r="R52" s="34"/>
    </row>
    <row r="53" spans="1:18" x14ac:dyDescent="0.25">
      <c r="A53" s="9">
        <v>43</v>
      </c>
      <c r="B53" s="40" t="s">
        <v>12</v>
      </c>
      <c r="C53" s="31"/>
      <c r="D53" s="31"/>
      <c r="E53" s="31"/>
      <c r="F53" s="32"/>
      <c r="G53" s="35"/>
      <c r="H53" s="35"/>
      <c r="I53" s="34"/>
      <c r="J53" s="34"/>
      <c r="K53" s="35"/>
      <c r="L53" s="33"/>
      <c r="M53" s="35"/>
      <c r="N53" s="28" t="str">
        <f t="shared" si="3"/>
        <v/>
      </c>
      <c r="O53" s="28" t="str">
        <f t="shared" si="4"/>
        <v/>
      </c>
      <c r="P53" s="35" t="str">
        <f t="shared" si="5"/>
        <v/>
      </c>
      <c r="Q53" s="34"/>
      <c r="R53" s="34"/>
    </row>
    <row r="54" spans="1:18" x14ac:dyDescent="0.25">
      <c r="A54" s="9">
        <v>44</v>
      </c>
      <c r="B54" s="40" t="s">
        <v>12</v>
      </c>
      <c r="C54" s="31"/>
      <c r="D54" s="31"/>
      <c r="E54" s="31"/>
      <c r="F54" s="32"/>
      <c r="G54" s="33"/>
      <c r="H54" s="33"/>
      <c r="I54" s="34"/>
      <c r="J54" s="34"/>
      <c r="K54" s="35"/>
      <c r="L54" s="33"/>
      <c r="M54" s="35"/>
      <c r="N54" s="28" t="str">
        <f t="shared" si="3"/>
        <v/>
      </c>
      <c r="O54" s="28" t="str">
        <f t="shared" si="4"/>
        <v/>
      </c>
      <c r="P54" s="35" t="str">
        <f t="shared" si="5"/>
        <v/>
      </c>
      <c r="Q54" s="34"/>
      <c r="R54" s="34"/>
    </row>
    <row r="55" spans="1:18" x14ac:dyDescent="0.25">
      <c r="A55" s="9">
        <v>45</v>
      </c>
      <c r="B55" s="40" t="s">
        <v>12</v>
      </c>
      <c r="C55" s="31"/>
      <c r="D55" s="31"/>
      <c r="E55" s="31"/>
      <c r="F55" s="32"/>
      <c r="G55" s="35"/>
      <c r="H55" s="35"/>
      <c r="I55" s="34"/>
      <c r="J55" s="34"/>
      <c r="K55" s="35"/>
      <c r="L55" s="33"/>
      <c r="M55" s="35"/>
      <c r="N55" s="28" t="str">
        <f t="shared" si="3"/>
        <v/>
      </c>
      <c r="O55" s="28" t="str">
        <f t="shared" si="4"/>
        <v/>
      </c>
      <c r="P55" s="35" t="str">
        <f t="shared" si="5"/>
        <v/>
      </c>
      <c r="Q55" s="34"/>
      <c r="R55" s="34"/>
    </row>
    <row r="56" spans="1:18" x14ac:dyDescent="0.25">
      <c r="A56" s="9">
        <v>46</v>
      </c>
      <c r="B56" s="40" t="s">
        <v>12</v>
      </c>
      <c r="C56" s="31"/>
      <c r="D56" s="31"/>
      <c r="E56" s="31"/>
      <c r="F56" s="32"/>
      <c r="G56" s="33"/>
      <c r="H56" s="33"/>
      <c r="I56" s="34"/>
      <c r="J56" s="34"/>
      <c r="K56" s="35"/>
      <c r="L56" s="33"/>
      <c r="M56" s="35"/>
      <c r="N56" s="28" t="str">
        <f t="shared" si="3"/>
        <v/>
      </c>
      <c r="O56" s="28" t="str">
        <f t="shared" si="4"/>
        <v/>
      </c>
      <c r="P56" s="35" t="str">
        <f t="shared" si="5"/>
        <v/>
      </c>
      <c r="Q56" s="34"/>
      <c r="R56" s="34"/>
    </row>
    <row r="57" spans="1:18" x14ac:dyDescent="0.25">
      <c r="A57" s="9">
        <v>47</v>
      </c>
      <c r="B57" s="40" t="s">
        <v>12</v>
      </c>
      <c r="C57" s="31"/>
      <c r="D57" s="31"/>
      <c r="E57" s="31"/>
      <c r="F57" s="32"/>
      <c r="G57" s="35"/>
      <c r="H57" s="35"/>
      <c r="I57" s="34"/>
      <c r="J57" s="34"/>
      <c r="K57" s="35"/>
      <c r="L57" s="33"/>
      <c r="M57" s="35"/>
      <c r="N57" s="28" t="str">
        <f t="shared" si="3"/>
        <v/>
      </c>
      <c r="O57" s="28" t="str">
        <f t="shared" si="4"/>
        <v/>
      </c>
      <c r="P57" s="35" t="str">
        <f t="shared" si="5"/>
        <v/>
      </c>
      <c r="Q57" s="34"/>
      <c r="R57" s="34"/>
    </row>
    <row r="58" spans="1:18" x14ac:dyDescent="0.25">
      <c r="A58" s="9">
        <v>48</v>
      </c>
      <c r="B58" s="40" t="s">
        <v>12</v>
      </c>
      <c r="C58" s="31"/>
      <c r="D58" s="31"/>
      <c r="E58" s="31"/>
      <c r="F58" s="32"/>
      <c r="G58" s="33"/>
      <c r="H58" s="33"/>
      <c r="I58" s="34"/>
      <c r="J58" s="34"/>
      <c r="K58" s="35"/>
      <c r="L58" s="33"/>
      <c r="M58" s="35"/>
      <c r="N58" s="28" t="str">
        <f t="shared" si="3"/>
        <v/>
      </c>
      <c r="O58" s="28" t="str">
        <f t="shared" si="4"/>
        <v/>
      </c>
      <c r="P58" s="35" t="str">
        <f t="shared" si="5"/>
        <v/>
      </c>
      <c r="Q58" s="34"/>
      <c r="R58" s="34"/>
    </row>
    <row r="59" spans="1:18" x14ac:dyDescent="0.25">
      <c r="A59" s="9">
        <v>49</v>
      </c>
      <c r="B59" s="40" t="s">
        <v>12</v>
      </c>
      <c r="C59" s="31"/>
      <c r="D59" s="31"/>
      <c r="E59" s="31"/>
      <c r="F59" s="32"/>
      <c r="G59" s="35"/>
      <c r="H59" s="35"/>
      <c r="I59" s="34"/>
      <c r="J59" s="34"/>
      <c r="K59" s="35"/>
      <c r="L59" s="33"/>
      <c r="M59" s="35"/>
      <c r="N59" s="28" t="str">
        <f t="shared" si="3"/>
        <v/>
      </c>
      <c r="O59" s="28" t="str">
        <f t="shared" si="4"/>
        <v/>
      </c>
      <c r="P59" s="35" t="str">
        <f t="shared" si="5"/>
        <v/>
      </c>
      <c r="Q59" s="34"/>
      <c r="R59" s="34"/>
    </row>
    <row r="60" spans="1:18" x14ac:dyDescent="0.25">
      <c r="A60" s="9">
        <v>50</v>
      </c>
      <c r="B60" s="40" t="s">
        <v>12</v>
      </c>
      <c r="C60" s="31"/>
      <c r="D60" s="31"/>
      <c r="E60" s="31"/>
      <c r="F60" s="32"/>
      <c r="G60" s="33"/>
      <c r="H60" s="33"/>
      <c r="I60" s="34"/>
      <c r="J60" s="34"/>
      <c r="K60" s="35"/>
      <c r="L60" s="33"/>
      <c r="M60" s="35"/>
      <c r="N60" s="28" t="str">
        <f t="shared" si="3"/>
        <v/>
      </c>
      <c r="O60" s="28" t="str">
        <f t="shared" si="4"/>
        <v/>
      </c>
      <c r="P60" s="35" t="str">
        <f t="shared" si="5"/>
        <v/>
      </c>
      <c r="Q60" s="34"/>
      <c r="R60" s="34"/>
    </row>
    <row r="62" spans="1:18" x14ac:dyDescent="0.25">
      <c r="B62" s="30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 xr:uid="{00000000-0009-0000-0000-000006000000}">
    <sortState xmlns:xlrd2="http://schemas.microsoft.com/office/spreadsheetml/2017/richdata2"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8" priority="3" stopIfTrue="1">
      <formula>ISBLANK(C4)</formula>
    </cfRule>
  </conditionalFormatting>
  <conditionalFormatting sqref="C8">
    <cfRule type="expression" dxfId="7" priority="2" stopIfTrue="1">
      <formula>ISBLANK(C8)</formula>
    </cfRule>
  </conditionalFormatting>
  <conditionalFormatting sqref="E9">
    <cfRule type="expression" dxfId="6" priority="1" stopIfTrue="1">
      <formula>ISBLANK(E9)</formula>
    </cfRule>
  </conditionalFormatting>
  <dataValidations count="1">
    <dataValidation allowBlank="1" showInputMessage="1" showErrorMessage="1" sqref="C4:C8 A4:A8 E9 F4:F8 E6:E7 B10:F10 C11:F11" xr:uid="{00000000-0002-0000-0600-000000000000}"/>
  </dataValidations>
  <pageMargins left="0.25" right="0.25" top="0.33" bottom="0.34" header="0.3" footer="0.3"/>
  <pageSetup paperSize="9" scale="53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2"/>
  <sheetViews>
    <sheetView topLeftCell="A6" zoomScaleNormal="100" workbookViewId="0">
      <selection activeCell="I11" sqref="I11:I17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18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32.25" customHeight="1" x14ac:dyDescent="0.25">
      <c r="B2" s="11"/>
      <c r="C2" s="114" t="s">
        <v>42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7</v>
      </c>
    </row>
    <row r="3" spans="1:18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8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1</v>
      </c>
    </row>
    <row r="5" spans="1:18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2</v>
      </c>
    </row>
    <row r="6" spans="1:18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4</v>
      </c>
    </row>
    <row r="7" spans="1:18" x14ac:dyDescent="0.25">
      <c r="A7" s="15" t="s">
        <v>5</v>
      </c>
      <c r="B7" s="15"/>
      <c r="C7" s="15">
        <v>10</v>
      </c>
      <c r="P7" s="19"/>
      <c r="Q7" s="17" t="s">
        <v>25</v>
      </c>
      <c r="R7" s="20">
        <v>0.45</v>
      </c>
    </row>
    <row r="8" spans="1:18" x14ac:dyDescent="0.25">
      <c r="A8" s="15" t="s">
        <v>7</v>
      </c>
      <c r="B8" s="15"/>
      <c r="C8" s="39">
        <v>45947</v>
      </c>
      <c r="Q8" s="21" t="s">
        <v>31</v>
      </c>
      <c r="R8" s="20">
        <f>(R4+R5)/R2</f>
        <v>0.42857142857142855</v>
      </c>
    </row>
    <row r="9" spans="1:18" x14ac:dyDescent="0.25">
      <c r="C9" s="115" t="s">
        <v>24</v>
      </c>
      <c r="D9" s="115"/>
      <c r="E9" s="14">
        <v>56</v>
      </c>
      <c r="G9" s="17" t="s">
        <v>43</v>
      </c>
      <c r="H9" s="44">
        <f>E9/2</f>
        <v>28</v>
      </c>
      <c r="J9" s="22" t="s">
        <v>13</v>
      </c>
      <c r="K9" s="23">
        <f>MAX(M11:M60)</f>
        <v>35</v>
      </c>
      <c r="L9" s="24" t="str">
        <f>IF(K9*100/E9&gt;=50,"победитель","участник")</f>
        <v>победитель</v>
      </c>
      <c r="P9" s="25">
        <f>R8-45%</f>
        <v>-2.1428571428571463E-2</v>
      </c>
      <c r="Q9" s="17" t="s">
        <v>26</v>
      </c>
      <c r="R9" s="26">
        <f>IF((R2*P9)&gt;0,(R2*P9),0)</f>
        <v>0</v>
      </c>
    </row>
    <row r="10" spans="1:18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8" s="29" customFormat="1" ht="12.95" customHeight="1" x14ac:dyDescent="0.2">
      <c r="A11" s="9">
        <v>4</v>
      </c>
      <c r="B11" s="40" t="s">
        <v>12</v>
      </c>
      <c r="C11" s="31" t="s">
        <v>388</v>
      </c>
      <c r="D11" s="31" t="s">
        <v>382</v>
      </c>
      <c r="E11" s="31" t="s">
        <v>381</v>
      </c>
      <c r="F11" s="64"/>
      <c r="G11" s="33"/>
      <c r="H11" s="33"/>
      <c r="I11" s="35"/>
      <c r="J11" s="34" t="s">
        <v>167</v>
      </c>
      <c r="K11" s="35" t="s">
        <v>322</v>
      </c>
      <c r="L11" s="33" t="s">
        <v>325</v>
      </c>
      <c r="M11" s="35">
        <v>35</v>
      </c>
      <c r="N11" s="28">
        <f t="shared" ref="N11:N42" si="0">IF(M11="","",M11/$E$9)</f>
        <v>0.625</v>
      </c>
      <c r="O11" s="28">
        <f>IF(M11="","",M11/$K$9)</f>
        <v>1</v>
      </c>
      <c r="P11" s="35" t="str">
        <f t="shared" ref="P11:P42" si="1">IF(M11="","",IF($K$9=M11,$L$9,IF(M11&gt;=$H$9,"призер","участник")))</f>
        <v>победитель</v>
      </c>
      <c r="Q11" s="34" t="s">
        <v>300</v>
      </c>
      <c r="R11" s="34" t="s">
        <v>167</v>
      </c>
    </row>
    <row r="12" spans="1:18" s="29" customFormat="1" ht="12.95" customHeight="1" x14ac:dyDescent="0.2">
      <c r="A12" s="9">
        <v>2</v>
      </c>
      <c r="B12" s="40" t="s">
        <v>12</v>
      </c>
      <c r="C12" s="31" t="s">
        <v>384</v>
      </c>
      <c r="D12" s="31" t="s">
        <v>383</v>
      </c>
      <c r="E12" s="31" t="s">
        <v>394</v>
      </c>
      <c r="F12" s="64"/>
      <c r="G12" s="33"/>
      <c r="H12" s="33"/>
      <c r="I12" s="35"/>
      <c r="J12" s="34" t="s">
        <v>167</v>
      </c>
      <c r="K12" s="35" t="s">
        <v>322</v>
      </c>
      <c r="L12" s="33" t="s">
        <v>323</v>
      </c>
      <c r="M12" s="35">
        <v>28</v>
      </c>
      <c r="N12" s="28">
        <f t="shared" si="0"/>
        <v>0.5</v>
      </c>
      <c r="O12" s="28">
        <f>IF(M12="","",M12/$K$9)</f>
        <v>0.8</v>
      </c>
      <c r="P12" s="35" t="str">
        <f t="shared" si="1"/>
        <v>призер</v>
      </c>
      <c r="Q12" s="34" t="s">
        <v>300</v>
      </c>
      <c r="R12" s="34" t="s">
        <v>167</v>
      </c>
    </row>
    <row r="13" spans="1:18" x14ac:dyDescent="0.25">
      <c r="A13" s="9">
        <v>7</v>
      </c>
      <c r="B13" s="40" t="s">
        <v>12</v>
      </c>
      <c r="C13" s="31" t="s">
        <v>392</v>
      </c>
      <c r="D13" s="31" t="s">
        <v>388</v>
      </c>
      <c r="E13" s="31" t="s">
        <v>381</v>
      </c>
      <c r="F13" s="64"/>
      <c r="G13" s="33"/>
      <c r="H13" s="33"/>
      <c r="I13" s="35"/>
      <c r="J13" s="34" t="s">
        <v>167</v>
      </c>
      <c r="K13" s="35" t="s">
        <v>322</v>
      </c>
      <c r="L13" s="33" t="s">
        <v>328</v>
      </c>
      <c r="M13" s="35">
        <v>28</v>
      </c>
      <c r="N13" s="28">
        <f t="shared" si="0"/>
        <v>0.5</v>
      </c>
      <c r="O13" s="28">
        <f>IF(M13="","",M13/$K$9)</f>
        <v>0.8</v>
      </c>
      <c r="P13" s="35" t="str">
        <f t="shared" si="1"/>
        <v>призер</v>
      </c>
      <c r="Q13" s="34" t="s">
        <v>300</v>
      </c>
      <c r="R13" s="34" t="s">
        <v>167</v>
      </c>
    </row>
    <row r="14" spans="1:18" x14ac:dyDescent="0.25">
      <c r="A14" s="9">
        <v>6</v>
      </c>
      <c r="B14" s="40" t="s">
        <v>12</v>
      </c>
      <c r="C14" s="31" t="s">
        <v>382</v>
      </c>
      <c r="D14" s="31" t="s">
        <v>381</v>
      </c>
      <c r="E14" s="31" t="s">
        <v>385</v>
      </c>
      <c r="F14" s="64"/>
      <c r="G14" s="33"/>
      <c r="H14" s="33"/>
      <c r="I14" s="35"/>
      <c r="J14" s="34" t="s">
        <v>167</v>
      </c>
      <c r="K14" s="35" t="s">
        <v>322</v>
      </c>
      <c r="L14" s="33" t="s">
        <v>327</v>
      </c>
      <c r="M14" s="35">
        <v>21</v>
      </c>
      <c r="N14" s="28">
        <f t="shared" si="0"/>
        <v>0.375</v>
      </c>
      <c r="O14" s="28">
        <f>IF(M14="","",M14/$K$9)</f>
        <v>0.6</v>
      </c>
      <c r="P14" s="35" t="str">
        <f t="shared" si="1"/>
        <v>участник</v>
      </c>
      <c r="Q14" s="34" t="s">
        <v>300</v>
      </c>
      <c r="R14" s="34" t="s">
        <v>167</v>
      </c>
    </row>
    <row r="15" spans="1:18" x14ac:dyDescent="0.25">
      <c r="A15" s="9">
        <v>1</v>
      </c>
      <c r="B15" s="40" t="s">
        <v>12</v>
      </c>
      <c r="C15" s="31" t="s">
        <v>400</v>
      </c>
      <c r="D15" s="31" t="s">
        <v>386</v>
      </c>
      <c r="E15" s="31" t="s">
        <v>381</v>
      </c>
      <c r="F15" s="64"/>
      <c r="G15" s="33"/>
      <c r="H15" s="33"/>
      <c r="I15" s="35"/>
      <c r="J15" s="34" t="s">
        <v>167</v>
      </c>
      <c r="K15" s="35" t="s">
        <v>322</v>
      </c>
      <c r="L15" s="33" t="s">
        <v>321</v>
      </c>
      <c r="M15" s="35">
        <v>14</v>
      </c>
      <c r="N15" s="28">
        <f t="shared" si="0"/>
        <v>0.25</v>
      </c>
      <c r="O15" s="28">
        <f>IF(M15="","",M15/$K$9)</f>
        <v>0.4</v>
      </c>
      <c r="P15" s="35" t="str">
        <f t="shared" si="1"/>
        <v>участник</v>
      </c>
      <c r="Q15" s="34" t="s">
        <v>300</v>
      </c>
      <c r="R15" s="34" t="s">
        <v>167</v>
      </c>
    </row>
    <row r="16" spans="1:18" x14ac:dyDescent="0.25">
      <c r="A16" s="9">
        <v>3</v>
      </c>
      <c r="B16" s="40" t="s">
        <v>12</v>
      </c>
      <c r="C16" s="31" t="s">
        <v>384</v>
      </c>
      <c r="D16" s="31" t="s">
        <v>381</v>
      </c>
      <c r="E16" s="31" t="s">
        <v>386</v>
      </c>
      <c r="F16" s="78"/>
      <c r="G16" s="33"/>
      <c r="H16" s="33"/>
      <c r="I16" s="38"/>
      <c r="J16" s="37" t="s">
        <v>167</v>
      </c>
      <c r="K16" s="38" t="s">
        <v>322</v>
      </c>
      <c r="L16" s="33" t="s">
        <v>324</v>
      </c>
      <c r="M16" s="35">
        <v>7</v>
      </c>
      <c r="N16" s="28">
        <f t="shared" si="0"/>
        <v>0.125</v>
      </c>
      <c r="O16" s="28">
        <f>IF(M11="","",M11/$K$9)</f>
        <v>1</v>
      </c>
      <c r="P16" s="35" t="str">
        <f t="shared" si="1"/>
        <v>участник</v>
      </c>
      <c r="Q16" s="34" t="s">
        <v>300</v>
      </c>
      <c r="R16" s="34" t="s">
        <v>167</v>
      </c>
    </row>
    <row r="17" spans="1:18" x14ac:dyDescent="0.25">
      <c r="A17" s="9">
        <v>5</v>
      </c>
      <c r="B17" s="40" t="s">
        <v>12</v>
      </c>
      <c r="C17" s="31" t="s">
        <v>382</v>
      </c>
      <c r="D17" s="31" t="s">
        <v>393</v>
      </c>
      <c r="E17" s="31" t="s">
        <v>398</v>
      </c>
      <c r="F17" s="64"/>
      <c r="G17" s="33"/>
      <c r="H17" s="33"/>
      <c r="I17" s="35"/>
      <c r="J17" s="34" t="s">
        <v>167</v>
      </c>
      <c r="K17" s="35" t="s">
        <v>322</v>
      </c>
      <c r="L17" s="33" t="s">
        <v>326</v>
      </c>
      <c r="M17" s="35">
        <v>0</v>
      </c>
      <c r="N17" s="28">
        <f t="shared" si="0"/>
        <v>0</v>
      </c>
      <c r="O17" s="28">
        <f t="shared" ref="O17:O60" si="2">IF(M17="","",M17/$K$9)</f>
        <v>0</v>
      </c>
      <c r="P17" s="35" t="str">
        <f t="shared" si="1"/>
        <v>участник</v>
      </c>
      <c r="Q17" s="34" t="s">
        <v>300</v>
      </c>
      <c r="R17" s="34" t="s">
        <v>167</v>
      </c>
    </row>
    <row r="18" spans="1:18" x14ac:dyDescent="0.25">
      <c r="A18" s="9">
        <v>8</v>
      </c>
      <c r="B18" s="40" t="s">
        <v>12</v>
      </c>
      <c r="C18" s="31"/>
      <c r="D18" s="31"/>
      <c r="E18" s="31"/>
      <c r="F18" s="32"/>
      <c r="G18" s="33"/>
      <c r="H18" s="33"/>
      <c r="I18" s="34"/>
      <c r="J18" s="34"/>
      <c r="K18" s="35"/>
      <c r="L18" s="33"/>
      <c r="M18" s="35"/>
      <c r="N18" s="28" t="str">
        <f t="shared" si="0"/>
        <v/>
      </c>
      <c r="O18" s="28" t="str">
        <f t="shared" si="2"/>
        <v/>
      </c>
      <c r="P18" s="35" t="str">
        <f t="shared" si="1"/>
        <v/>
      </c>
      <c r="Q18" s="34"/>
      <c r="R18" s="34"/>
    </row>
    <row r="19" spans="1:18" x14ac:dyDescent="0.25">
      <c r="A19" s="9">
        <v>9</v>
      </c>
      <c r="B19" s="40" t="s">
        <v>12</v>
      </c>
      <c r="C19" s="31"/>
      <c r="D19" s="31"/>
      <c r="E19" s="31"/>
      <c r="F19" s="32"/>
      <c r="G19" s="33"/>
      <c r="H19" s="33"/>
      <c r="I19" s="34"/>
      <c r="J19" s="34"/>
      <c r="K19" s="35"/>
      <c r="L19" s="33"/>
      <c r="M19" s="35"/>
      <c r="N19" s="28" t="str">
        <f t="shared" si="0"/>
        <v/>
      </c>
      <c r="O19" s="28" t="str">
        <f t="shared" si="2"/>
        <v/>
      </c>
      <c r="P19" s="35" t="str">
        <f t="shared" si="1"/>
        <v/>
      </c>
      <c r="Q19" s="34"/>
      <c r="R19" s="34"/>
    </row>
    <row r="20" spans="1:18" x14ac:dyDescent="0.25">
      <c r="A20" s="9">
        <v>10</v>
      </c>
      <c r="B20" s="40" t="s">
        <v>12</v>
      </c>
      <c r="C20" s="31"/>
      <c r="D20" s="31"/>
      <c r="E20" s="31"/>
      <c r="F20" s="32"/>
      <c r="G20" s="33"/>
      <c r="H20" s="33"/>
      <c r="I20" s="34"/>
      <c r="J20" s="34"/>
      <c r="K20" s="35"/>
      <c r="L20" s="33"/>
      <c r="M20" s="35"/>
      <c r="N20" s="28" t="str">
        <f t="shared" si="0"/>
        <v/>
      </c>
      <c r="O20" s="28" t="str">
        <f t="shared" si="2"/>
        <v/>
      </c>
      <c r="P20" s="35" t="str">
        <f t="shared" si="1"/>
        <v/>
      </c>
      <c r="Q20" s="34"/>
      <c r="R20" s="34"/>
    </row>
    <row r="21" spans="1:18" x14ac:dyDescent="0.25">
      <c r="A21" s="9">
        <v>11</v>
      </c>
      <c r="B21" s="40" t="s">
        <v>12</v>
      </c>
      <c r="C21" s="31"/>
      <c r="D21" s="31"/>
      <c r="E21" s="31"/>
      <c r="F21" s="32"/>
      <c r="G21" s="33"/>
      <c r="H21" s="33"/>
      <c r="I21" s="34"/>
      <c r="J21" s="34"/>
      <c r="K21" s="35"/>
      <c r="L21" s="33"/>
      <c r="M21" s="35"/>
      <c r="N21" s="28" t="str">
        <f t="shared" si="0"/>
        <v/>
      </c>
      <c r="O21" s="28" t="str">
        <f t="shared" si="2"/>
        <v/>
      </c>
      <c r="P21" s="35" t="str">
        <f t="shared" si="1"/>
        <v/>
      </c>
      <c r="Q21" s="34"/>
      <c r="R21" s="34"/>
    </row>
    <row r="22" spans="1:18" x14ac:dyDescent="0.25">
      <c r="A22" s="9">
        <v>12</v>
      </c>
      <c r="B22" s="40" t="s">
        <v>12</v>
      </c>
      <c r="C22" s="31"/>
      <c r="D22" s="31"/>
      <c r="E22" s="31"/>
      <c r="F22" s="32"/>
      <c r="G22" s="33"/>
      <c r="H22" s="33"/>
      <c r="I22" s="34"/>
      <c r="J22" s="34"/>
      <c r="K22" s="35"/>
      <c r="L22" s="33"/>
      <c r="M22" s="35"/>
      <c r="N22" s="28" t="str">
        <f t="shared" si="0"/>
        <v/>
      </c>
      <c r="O22" s="28" t="str">
        <f t="shared" si="2"/>
        <v/>
      </c>
      <c r="P22" s="35" t="str">
        <f t="shared" si="1"/>
        <v/>
      </c>
      <c r="Q22" s="34"/>
      <c r="R22" s="34"/>
    </row>
    <row r="23" spans="1:18" x14ac:dyDescent="0.25">
      <c r="A23" s="9">
        <v>13</v>
      </c>
      <c r="B23" s="40" t="s">
        <v>12</v>
      </c>
      <c r="C23" s="31"/>
      <c r="D23" s="31"/>
      <c r="E23" s="31"/>
      <c r="F23" s="32"/>
      <c r="G23" s="33"/>
      <c r="H23" s="33"/>
      <c r="I23" s="34"/>
      <c r="J23" s="34"/>
      <c r="K23" s="35"/>
      <c r="L23" s="33"/>
      <c r="M23" s="35"/>
      <c r="N23" s="28" t="str">
        <f t="shared" si="0"/>
        <v/>
      </c>
      <c r="O23" s="28" t="str">
        <f t="shared" si="2"/>
        <v/>
      </c>
      <c r="P23" s="35" t="str">
        <f t="shared" si="1"/>
        <v/>
      </c>
      <c r="Q23" s="34"/>
      <c r="R23" s="34"/>
    </row>
    <row r="24" spans="1:18" x14ac:dyDescent="0.25">
      <c r="A24" s="9">
        <v>14</v>
      </c>
      <c r="B24" s="40" t="s">
        <v>12</v>
      </c>
      <c r="C24" s="31"/>
      <c r="D24" s="31"/>
      <c r="E24" s="31"/>
      <c r="F24" s="32"/>
      <c r="G24" s="33"/>
      <c r="H24" s="33"/>
      <c r="I24" s="34"/>
      <c r="J24" s="34"/>
      <c r="K24" s="35"/>
      <c r="L24" s="33"/>
      <c r="M24" s="35"/>
      <c r="N24" s="28" t="str">
        <f t="shared" si="0"/>
        <v/>
      </c>
      <c r="O24" s="28" t="str">
        <f t="shared" si="2"/>
        <v/>
      </c>
      <c r="P24" s="35" t="str">
        <f t="shared" si="1"/>
        <v/>
      </c>
      <c r="Q24" s="34"/>
      <c r="R24" s="34"/>
    </row>
    <row r="25" spans="1:18" x14ac:dyDescent="0.25">
      <c r="A25" s="9">
        <v>15</v>
      </c>
      <c r="B25" s="40" t="s">
        <v>12</v>
      </c>
      <c r="C25" s="31"/>
      <c r="D25" s="31"/>
      <c r="E25" s="31"/>
      <c r="F25" s="32"/>
      <c r="G25" s="33"/>
      <c r="H25" s="33"/>
      <c r="I25" s="34"/>
      <c r="J25" s="34"/>
      <c r="K25" s="35"/>
      <c r="L25" s="33"/>
      <c r="M25" s="35"/>
      <c r="N25" s="28" t="str">
        <f t="shared" si="0"/>
        <v/>
      </c>
      <c r="O25" s="28" t="str">
        <f t="shared" si="2"/>
        <v/>
      </c>
      <c r="P25" s="35" t="str">
        <f t="shared" si="1"/>
        <v/>
      </c>
      <c r="Q25" s="34"/>
      <c r="R25" s="34"/>
    </row>
    <row r="26" spans="1:18" x14ac:dyDescent="0.25">
      <c r="A26" s="9">
        <v>16</v>
      </c>
      <c r="B26" s="40" t="s">
        <v>12</v>
      </c>
      <c r="C26" s="31"/>
      <c r="D26" s="31"/>
      <c r="E26" s="31"/>
      <c r="F26" s="32"/>
      <c r="G26" s="33"/>
      <c r="H26" s="33"/>
      <c r="I26" s="34"/>
      <c r="J26" s="34"/>
      <c r="K26" s="35"/>
      <c r="L26" s="33"/>
      <c r="M26" s="35"/>
      <c r="N26" s="28" t="str">
        <f t="shared" si="0"/>
        <v/>
      </c>
      <c r="O26" s="28" t="str">
        <f t="shared" si="2"/>
        <v/>
      </c>
      <c r="P26" s="35" t="str">
        <f t="shared" si="1"/>
        <v/>
      </c>
      <c r="Q26" s="34"/>
      <c r="R26" s="34"/>
    </row>
    <row r="27" spans="1:18" x14ac:dyDescent="0.25">
      <c r="A27" s="9">
        <v>17</v>
      </c>
      <c r="B27" s="40" t="s">
        <v>12</v>
      </c>
      <c r="C27" s="31"/>
      <c r="D27" s="31"/>
      <c r="E27" s="31"/>
      <c r="F27" s="32"/>
      <c r="G27" s="33"/>
      <c r="H27" s="33"/>
      <c r="I27" s="34"/>
      <c r="J27" s="34"/>
      <c r="K27" s="35"/>
      <c r="L27" s="33"/>
      <c r="M27" s="35"/>
      <c r="N27" s="28" t="str">
        <f t="shared" si="0"/>
        <v/>
      </c>
      <c r="O27" s="28" t="str">
        <f t="shared" si="2"/>
        <v/>
      </c>
      <c r="P27" s="35" t="str">
        <f t="shared" si="1"/>
        <v/>
      </c>
      <c r="Q27" s="34"/>
      <c r="R27" s="34"/>
    </row>
    <row r="28" spans="1:18" x14ac:dyDescent="0.25">
      <c r="A28" s="9">
        <v>18</v>
      </c>
      <c r="B28" s="40" t="s">
        <v>12</v>
      </c>
      <c r="C28" s="31"/>
      <c r="D28" s="31"/>
      <c r="E28" s="31"/>
      <c r="F28" s="32"/>
      <c r="G28" s="33"/>
      <c r="H28" s="33"/>
      <c r="I28" s="34"/>
      <c r="J28" s="34"/>
      <c r="K28" s="35"/>
      <c r="L28" s="33"/>
      <c r="M28" s="35"/>
      <c r="N28" s="28" t="str">
        <f t="shared" si="0"/>
        <v/>
      </c>
      <c r="O28" s="28" t="str">
        <f t="shared" si="2"/>
        <v/>
      </c>
      <c r="P28" s="35" t="str">
        <f t="shared" si="1"/>
        <v/>
      </c>
      <c r="Q28" s="34"/>
      <c r="R28" s="34"/>
    </row>
    <row r="29" spans="1:18" x14ac:dyDescent="0.25">
      <c r="A29" s="9">
        <v>19</v>
      </c>
      <c r="B29" s="40" t="s">
        <v>12</v>
      </c>
      <c r="C29" s="31"/>
      <c r="D29" s="31"/>
      <c r="E29" s="31"/>
      <c r="F29" s="32"/>
      <c r="G29" s="33"/>
      <c r="H29" s="33"/>
      <c r="I29" s="34"/>
      <c r="J29" s="34"/>
      <c r="K29" s="35"/>
      <c r="L29" s="33"/>
      <c r="M29" s="35"/>
      <c r="N29" s="28" t="str">
        <f t="shared" si="0"/>
        <v/>
      </c>
      <c r="O29" s="28" t="str">
        <f t="shared" si="2"/>
        <v/>
      </c>
      <c r="P29" s="35" t="str">
        <f t="shared" si="1"/>
        <v/>
      </c>
      <c r="Q29" s="34"/>
      <c r="R29" s="34"/>
    </row>
    <row r="30" spans="1:18" x14ac:dyDescent="0.25">
      <c r="A30" s="9">
        <v>20</v>
      </c>
      <c r="B30" s="40" t="s">
        <v>12</v>
      </c>
      <c r="C30" s="31"/>
      <c r="D30" s="31"/>
      <c r="E30" s="31"/>
      <c r="F30" s="32"/>
      <c r="G30" s="33"/>
      <c r="H30" s="33"/>
      <c r="I30" s="34"/>
      <c r="J30" s="34"/>
      <c r="K30" s="35"/>
      <c r="L30" s="33"/>
      <c r="M30" s="35"/>
      <c r="N30" s="28" t="str">
        <f t="shared" si="0"/>
        <v/>
      </c>
      <c r="O30" s="28" t="str">
        <f t="shared" si="2"/>
        <v/>
      </c>
      <c r="P30" s="35" t="str">
        <f t="shared" si="1"/>
        <v/>
      </c>
      <c r="Q30" s="34"/>
      <c r="R30" s="34"/>
    </row>
    <row r="31" spans="1:18" x14ac:dyDescent="0.25">
      <c r="A31" s="9">
        <v>21</v>
      </c>
      <c r="B31" s="40" t="s">
        <v>12</v>
      </c>
      <c r="C31" s="31"/>
      <c r="D31" s="31"/>
      <c r="E31" s="31"/>
      <c r="F31" s="32"/>
      <c r="G31" s="33"/>
      <c r="H31" s="33"/>
      <c r="I31" s="34"/>
      <c r="J31" s="34"/>
      <c r="K31" s="35"/>
      <c r="L31" s="33"/>
      <c r="M31" s="35"/>
      <c r="N31" s="28" t="str">
        <f t="shared" si="0"/>
        <v/>
      </c>
      <c r="O31" s="28" t="str">
        <f t="shared" si="2"/>
        <v/>
      </c>
      <c r="P31" s="35" t="str">
        <f t="shared" si="1"/>
        <v/>
      </c>
      <c r="Q31" s="34"/>
      <c r="R31" s="34"/>
    </row>
    <row r="32" spans="1:18" x14ac:dyDescent="0.25">
      <c r="A32" s="9">
        <v>22</v>
      </c>
      <c r="B32" s="40" t="s">
        <v>12</v>
      </c>
      <c r="C32" s="31"/>
      <c r="D32" s="31"/>
      <c r="E32" s="31"/>
      <c r="F32" s="32"/>
      <c r="G32" s="33"/>
      <c r="H32" s="33"/>
      <c r="I32" s="34"/>
      <c r="J32" s="34"/>
      <c r="K32" s="35"/>
      <c r="L32" s="33"/>
      <c r="M32" s="35"/>
      <c r="N32" s="28" t="str">
        <f t="shared" si="0"/>
        <v/>
      </c>
      <c r="O32" s="28" t="str">
        <f t="shared" si="2"/>
        <v/>
      </c>
      <c r="P32" s="35" t="str">
        <f t="shared" si="1"/>
        <v/>
      </c>
      <c r="Q32" s="34"/>
      <c r="R32" s="34"/>
    </row>
    <row r="33" spans="1:18" x14ac:dyDescent="0.25">
      <c r="A33" s="9">
        <v>23</v>
      </c>
      <c r="B33" s="40" t="s">
        <v>12</v>
      </c>
      <c r="C33" s="31"/>
      <c r="D33" s="31"/>
      <c r="E33" s="31"/>
      <c r="F33" s="32"/>
      <c r="G33" s="33"/>
      <c r="H33" s="33"/>
      <c r="I33" s="34"/>
      <c r="J33" s="34"/>
      <c r="K33" s="35"/>
      <c r="L33" s="33"/>
      <c r="M33" s="35"/>
      <c r="N33" s="28" t="str">
        <f t="shared" si="0"/>
        <v/>
      </c>
      <c r="O33" s="28" t="str">
        <f t="shared" si="2"/>
        <v/>
      </c>
      <c r="P33" s="35" t="str">
        <f t="shared" si="1"/>
        <v/>
      </c>
      <c r="Q33" s="34"/>
      <c r="R33" s="34"/>
    </row>
    <row r="34" spans="1:18" x14ac:dyDescent="0.25">
      <c r="A34" s="9">
        <v>24</v>
      </c>
      <c r="B34" s="40" t="s">
        <v>12</v>
      </c>
      <c r="C34" s="31"/>
      <c r="D34" s="31"/>
      <c r="E34" s="31"/>
      <c r="F34" s="32"/>
      <c r="G34" s="33"/>
      <c r="H34" s="33"/>
      <c r="I34" s="34"/>
      <c r="J34" s="34"/>
      <c r="K34" s="35"/>
      <c r="L34" s="33"/>
      <c r="M34" s="35"/>
      <c r="N34" s="28" t="str">
        <f t="shared" si="0"/>
        <v/>
      </c>
      <c r="O34" s="28" t="str">
        <f t="shared" si="2"/>
        <v/>
      </c>
      <c r="P34" s="35" t="str">
        <f t="shared" si="1"/>
        <v/>
      </c>
      <c r="Q34" s="34"/>
      <c r="R34" s="34"/>
    </row>
    <row r="35" spans="1:18" x14ac:dyDescent="0.25">
      <c r="A35" s="9">
        <v>25</v>
      </c>
      <c r="B35" s="40" t="s">
        <v>12</v>
      </c>
      <c r="C35" s="31"/>
      <c r="D35" s="31"/>
      <c r="E35" s="31"/>
      <c r="F35" s="32"/>
      <c r="G35" s="33"/>
      <c r="H35" s="33"/>
      <c r="I35" s="34"/>
      <c r="J35" s="34"/>
      <c r="K35" s="35"/>
      <c r="L35" s="33"/>
      <c r="M35" s="35"/>
      <c r="N35" s="28" t="str">
        <f t="shared" si="0"/>
        <v/>
      </c>
      <c r="O35" s="28" t="str">
        <f t="shared" si="2"/>
        <v/>
      </c>
      <c r="P35" s="35" t="str">
        <f t="shared" si="1"/>
        <v/>
      </c>
      <c r="Q35" s="34"/>
      <c r="R35" s="34"/>
    </row>
    <row r="36" spans="1:18" x14ac:dyDescent="0.25">
      <c r="A36" s="9">
        <v>26</v>
      </c>
      <c r="B36" s="40" t="s">
        <v>12</v>
      </c>
      <c r="C36" s="31"/>
      <c r="D36" s="31"/>
      <c r="E36" s="31"/>
      <c r="F36" s="32"/>
      <c r="G36" s="33"/>
      <c r="H36" s="33"/>
      <c r="I36" s="34"/>
      <c r="J36" s="34"/>
      <c r="K36" s="35"/>
      <c r="L36" s="33"/>
      <c r="M36" s="35"/>
      <c r="N36" s="28" t="str">
        <f t="shared" si="0"/>
        <v/>
      </c>
      <c r="O36" s="28" t="str">
        <f t="shared" si="2"/>
        <v/>
      </c>
      <c r="P36" s="35" t="str">
        <f t="shared" si="1"/>
        <v/>
      </c>
      <c r="Q36" s="34"/>
      <c r="R36" s="34"/>
    </row>
    <row r="37" spans="1:18" x14ac:dyDescent="0.25">
      <c r="A37" s="9">
        <v>27</v>
      </c>
      <c r="B37" s="40" t="s">
        <v>12</v>
      </c>
      <c r="C37" s="31"/>
      <c r="D37" s="31"/>
      <c r="E37" s="31"/>
      <c r="F37" s="32"/>
      <c r="G37" s="33"/>
      <c r="H37" s="33"/>
      <c r="I37" s="34"/>
      <c r="J37" s="34"/>
      <c r="K37" s="35"/>
      <c r="L37" s="33"/>
      <c r="M37" s="35"/>
      <c r="N37" s="28" t="str">
        <f t="shared" si="0"/>
        <v/>
      </c>
      <c r="O37" s="28" t="str">
        <f t="shared" si="2"/>
        <v/>
      </c>
      <c r="P37" s="35" t="str">
        <f t="shared" si="1"/>
        <v/>
      </c>
      <c r="Q37" s="34"/>
      <c r="R37" s="34"/>
    </row>
    <row r="38" spans="1:18" x14ac:dyDescent="0.25">
      <c r="A38" s="9">
        <v>28</v>
      </c>
      <c r="B38" s="40" t="s">
        <v>12</v>
      </c>
      <c r="C38" s="31"/>
      <c r="D38" s="31"/>
      <c r="E38" s="31"/>
      <c r="F38" s="32"/>
      <c r="G38" s="33"/>
      <c r="H38" s="33"/>
      <c r="I38" s="34"/>
      <c r="J38" s="34"/>
      <c r="K38" s="35"/>
      <c r="L38" s="33"/>
      <c r="M38" s="35"/>
      <c r="N38" s="28" t="str">
        <f t="shared" si="0"/>
        <v/>
      </c>
      <c r="O38" s="28" t="str">
        <f t="shared" si="2"/>
        <v/>
      </c>
      <c r="P38" s="35" t="str">
        <f t="shared" si="1"/>
        <v/>
      </c>
      <c r="Q38" s="34"/>
      <c r="R38" s="34"/>
    </row>
    <row r="39" spans="1:18" x14ac:dyDescent="0.25">
      <c r="A39" s="9">
        <v>29</v>
      </c>
      <c r="B39" s="40" t="s">
        <v>12</v>
      </c>
      <c r="C39" s="31"/>
      <c r="D39" s="31"/>
      <c r="E39" s="31"/>
      <c r="F39" s="32"/>
      <c r="G39" s="33"/>
      <c r="H39" s="33"/>
      <c r="I39" s="34"/>
      <c r="J39" s="34"/>
      <c r="K39" s="35"/>
      <c r="L39" s="33"/>
      <c r="M39" s="35"/>
      <c r="N39" s="28" t="str">
        <f t="shared" si="0"/>
        <v/>
      </c>
      <c r="O39" s="28" t="str">
        <f t="shared" si="2"/>
        <v/>
      </c>
      <c r="P39" s="35" t="str">
        <f t="shared" si="1"/>
        <v/>
      </c>
      <c r="Q39" s="34"/>
      <c r="R39" s="34"/>
    </row>
    <row r="40" spans="1:18" x14ac:dyDescent="0.25">
      <c r="A40" s="9">
        <v>30</v>
      </c>
      <c r="B40" s="40" t="s">
        <v>12</v>
      </c>
      <c r="C40" s="31"/>
      <c r="D40" s="31"/>
      <c r="E40" s="31"/>
      <c r="F40" s="32"/>
      <c r="G40" s="33"/>
      <c r="H40" s="33"/>
      <c r="I40" s="34"/>
      <c r="J40" s="34"/>
      <c r="K40" s="35"/>
      <c r="L40" s="33"/>
      <c r="M40" s="35"/>
      <c r="N40" s="28" t="str">
        <f t="shared" si="0"/>
        <v/>
      </c>
      <c r="O40" s="28" t="str">
        <f t="shared" si="2"/>
        <v/>
      </c>
      <c r="P40" s="35" t="str">
        <f t="shared" si="1"/>
        <v/>
      </c>
      <c r="Q40" s="34"/>
      <c r="R40" s="34"/>
    </row>
    <row r="41" spans="1:18" x14ac:dyDescent="0.25">
      <c r="A41" s="9">
        <v>31</v>
      </c>
      <c r="B41" s="40" t="s">
        <v>12</v>
      </c>
      <c r="C41" s="31"/>
      <c r="D41" s="31"/>
      <c r="E41" s="31"/>
      <c r="F41" s="32"/>
      <c r="G41" s="33"/>
      <c r="H41" s="33"/>
      <c r="I41" s="34"/>
      <c r="J41" s="34"/>
      <c r="K41" s="35"/>
      <c r="L41" s="33"/>
      <c r="M41" s="35"/>
      <c r="N41" s="28" t="str">
        <f t="shared" si="0"/>
        <v/>
      </c>
      <c r="O41" s="28" t="str">
        <f t="shared" si="2"/>
        <v/>
      </c>
      <c r="P41" s="35" t="str">
        <f t="shared" si="1"/>
        <v/>
      </c>
      <c r="Q41" s="34"/>
      <c r="R41" s="34"/>
    </row>
    <row r="42" spans="1:18" x14ac:dyDescent="0.25">
      <c r="A42" s="9">
        <v>32</v>
      </c>
      <c r="B42" s="40" t="s">
        <v>12</v>
      </c>
      <c r="C42" s="31"/>
      <c r="D42" s="31"/>
      <c r="E42" s="31"/>
      <c r="F42" s="32"/>
      <c r="G42" s="33"/>
      <c r="H42" s="33"/>
      <c r="I42" s="34"/>
      <c r="J42" s="34"/>
      <c r="K42" s="35"/>
      <c r="L42" s="33"/>
      <c r="M42" s="35"/>
      <c r="N42" s="28" t="str">
        <f t="shared" si="0"/>
        <v/>
      </c>
      <c r="O42" s="28" t="str">
        <f t="shared" si="2"/>
        <v/>
      </c>
      <c r="P42" s="35" t="str">
        <f t="shared" si="1"/>
        <v/>
      </c>
      <c r="Q42" s="34"/>
      <c r="R42" s="34"/>
    </row>
    <row r="43" spans="1:18" x14ac:dyDescent="0.25">
      <c r="A43" s="9">
        <v>33</v>
      </c>
      <c r="B43" s="40" t="s">
        <v>12</v>
      </c>
      <c r="C43" s="31"/>
      <c r="D43" s="31"/>
      <c r="E43" s="31"/>
      <c r="F43" s="32"/>
      <c r="G43" s="35"/>
      <c r="H43" s="35"/>
      <c r="I43" s="34"/>
      <c r="J43" s="34"/>
      <c r="K43" s="35"/>
      <c r="L43" s="33"/>
      <c r="M43" s="35"/>
      <c r="N43" s="28" t="str">
        <f t="shared" ref="N43:N74" si="3">IF(M43="","",M43/$E$9)</f>
        <v/>
      </c>
      <c r="O43" s="28" t="str">
        <f t="shared" si="2"/>
        <v/>
      </c>
      <c r="P43" s="35" t="str">
        <f t="shared" ref="P43:P60" si="4">IF(M43="","",IF($K$9=M43,$L$9,IF(M43&gt;=$H$9,"призер","участник")))</f>
        <v/>
      </c>
      <c r="Q43" s="34"/>
      <c r="R43" s="34"/>
    </row>
    <row r="44" spans="1:18" x14ac:dyDescent="0.25">
      <c r="A44" s="9">
        <v>34</v>
      </c>
      <c r="B44" s="40" t="s">
        <v>12</v>
      </c>
      <c r="C44" s="31"/>
      <c r="D44" s="31"/>
      <c r="E44" s="31"/>
      <c r="F44" s="32"/>
      <c r="G44" s="33"/>
      <c r="H44" s="33"/>
      <c r="I44" s="34"/>
      <c r="J44" s="34"/>
      <c r="K44" s="35"/>
      <c r="L44" s="33"/>
      <c r="M44" s="35"/>
      <c r="N44" s="28" t="str">
        <f t="shared" si="3"/>
        <v/>
      </c>
      <c r="O44" s="28" t="str">
        <f t="shared" si="2"/>
        <v/>
      </c>
      <c r="P44" s="35" t="str">
        <f t="shared" si="4"/>
        <v/>
      </c>
      <c r="Q44" s="34"/>
      <c r="R44" s="34"/>
    </row>
    <row r="45" spans="1:18" x14ac:dyDescent="0.25">
      <c r="A45" s="9">
        <v>35</v>
      </c>
      <c r="B45" s="40" t="s">
        <v>12</v>
      </c>
      <c r="C45" s="31"/>
      <c r="D45" s="31"/>
      <c r="E45" s="31"/>
      <c r="F45" s="32"/>
      <c r="G45" s="35"/>
      <c r="H45" s="35"/>
      <c r="I45" s="34"/>
      <c r="J45" s="34"/>
      <c r="K45" s="35"/>
      <c r="L45" s="33"/>
      <c r="M45" s="35"/>
      <c r="N45" s="28" t="str">
        <f t="shared" si="3"/>
        <v/>
      </c>
      <c r="O45" s="28" t="str">
        <f t="shared" si="2"/>
        <v/>
      </c>
      <c r="P45" s="35" t="str">
        <f t="shared" si="4"/>
        <v/>
      </c>
      <c r="Q45" s="34"/>
      <c r="R45" s="34"/>
    </row>
    <row r="46" spans="1:18" x14ac:dyDescent="0.25">
      <c r="A46" s="9">
        <v>36</v>
      </c>
      <c r="B46" s="40" t="s">
        <v>12</v>
      </c>
      <c r="C46" s="31"/>
      <c r="D46" s="31"/>
      <c r="E46" s="31"/>
      <c r="F46" s="32"/>
      <c r="G46" s="33"/>
      <c r="H46" s="33"/>
      <c r="I46" s="34"/>
      <c r="J46" s="34"/>
      <c r="K46" s="35"/>
      <c r="L46" s="33"/>
      <c r="M46" s="35"/>
      <c r="N46" s="28" t="str">
        <f t="shared" si="3"/>
        <v/>
      </c>
      <c r="O46" s="28" t="str">
        <f t="shared" si="2"/>
        <v/>
      </c>
      <c r="P46" s="35" t="str">
        <f t="shared" si="4"/>
        <v/>
      </c>
      <c r="Q46" s="34"/>
      <c r="R46" s="34"/>
    </row>
    <row r="47" spans="1:18" x14ac:dyDescent="0.25">
      <c r="A47" s="9">
        <v>37</v>
      </c>
      <c r="B47" s="40" t="s">
        <v>12</v>
      </c>
      <c r="C47" s="31"/>
      <c r="D47" s="31"/>
      <c r="E47" s="31"/>
      <c r="F47" s="32"/>
      <c r="G47" s="35"/>
      <c r="H47" s="35"/>
      <c r="I47" s="34"/>
      <c r="J47" s="34"/>
      <c r="K47" s="35"/>
      <c r="L47" s="33"/>
      <c r="M47" s="35"/>
      <c r="N47" s="28" t="str">
        <f t="shared" si="3"/>
        <v/>
      </c>
      <c r="O47" s="28" t="str">
        <f t="shared" si="2"/>
        <v/>
      </c>
      <c r="P47" s="35" t="str">
        <f t="shared" si="4"/>
        <v/>
      </c>
      <c r="Q47" s="34"/>
      <c r="R47" s="34"/>
    </row>
    <row r="48" spans="1:18" x14ac:dyDescent="0.25">
      <c r="A48" s="9">
        <v>38</v>
      </c>
      <c r="B48" s="40" t="s">
        <v>12</v>
      </c>
      <c r="C48" s="31"/>
      <c r="D48" s="31"/>
      <c r="E48" s="31"/>
      <c r="F48" s="32"/>
      <c r="G48" s="33"/>
      <c r="H48" s="33"/>
      <c r="I48" s="34"/>
      <c r="J48" s="34"/>
      <c r="K48" s="35"/>
      <c r="L48" s="33"/>
      <c r="M48" s="35"/>
      <c r="N48" s="28" t="str">
        <f t="shared" si="3"/>
        <v/>
      </c>
      <c r="O48" s="28" t="str">
        <f t="shared" si="2"/>
        <v/>
      </c>
      <c r="P48" s="35" t="str">
        <f t="shared" si="4"/>
        <v/>
      </c>
      <c r="Q48" s="34"/>
      <c r="R48" s="34"/>
    </row>
    <row r="49" spans="1:18" x14ac:dyDescent="0.25">
      <c r="A49" s="9">
        <v>39</v>
      </c>
      <c r="B49" s="40" t="s">
        <v>12</v>
      </c>
      <c r="C49" s="31"/>
      <c r="D49" s="31"/>
      <c r="E49" s="31"/>
      <c r="F49" s="32"/>
      <c r="G49" s="35"/>
      <c r="H49" s="35"/>
      <c r="I49" s="34"/>
      <c r="J49" s="34"/>
      <c r="K49" s="35"/>
      <c r="L49" s="33"/>
      <c r="M49" s="35"/>
      <c r="N49" s="28" t="str">
        <f t="shared" si="3"/>
        <v/>
      </c>
      <c r="O49" s="28" t="str">
        <f t="shared" si="2"/>
        <v/>
      </c>
      <c r="P49" s="35" t="str">
        <f t="shared" si="4"/>
        <v/>
      </c>
      <c r="Q49" s="34"/>
      <c r="R49" s="34"/>
    </row>
    <row r="50" spans="1:18" x14ac:dyDescent="0.25">
      <c r="A50" s="9">
        <v>40</v>
      </c>
      <c r="B50" s="40" t="s">
        <v>12</v>
      </c>
      <c r="C50" s="31"/>
      <c r="D50" s="31"/>
      <c r="E50" s="31"/>
      <c r="F50" s="32"/>
      <c r="G50" s="33"/>
      <c r="H50" s="33"/>
      <c r="I50" s="34"/>
      <c r="J50" s="34"/>
      <c r="K50" s="35"/>
      <c r="L50" s="33"/>
      <c r="M50" s="35"/>
      <c r="N50" s="28" t="str">
        <f t="shared" si="3"/>
        <v/>
      </c>
      <c r="O50" s="28" t="str">
        <f t="shared" si="2"/>
        <v/>
      </c>
      <c r="P50" s="35" t="str">
        <f t="shared" si="4"/>
        <v/>
      </c>
      <c r="Q50" s="34"/>
      <c r="R50" s="34"/>
    </row>
    <row r="51" spans="1:18" x14ac:dyDescent="0.25">
      <c r="A51" s="9">
        <v>41</v>
      </c>
      <c r="B51" s="40" t="s">
        <v>12</v>
      </c>
      <c r="C51" s="31"/>
      <c r="D51" s="31"/>
      <c r="E51" s="31"/>
      <c r="F51" s="32"/>
      <c r="G51" s="35"/>
      <c r="H51" s="35"/>
      <c r="I51" s="34"/>
      <c r="J51" s="34"/>
      <c r="K51" s="35"/>
      <c r="L51" s="33"/>
      <c r="M51" s="35"/>
      <c r="N51" s="28" t="str">
        <f t="shared" si="3"/>
        <v/>
      </c>
      <c r="O51" s="28" t="str">
        <f t="shared" si="2"/>
        <v/>
      </c>
      <c r="P51" s="35" t="str">
        <f t="shared" si="4"/>
        <v/>
      </c>
      <c r="Q51" s="34"/>
      <c r="R51" s="34"/>
    </row>
    <row r="52" spans="1:18" x14ac:dyDescent="0.25">
      <c r="A52" s="9">
        <v>42</v>
      </c>
      <c r="B52" s="40" t="s">
        <v>12</v>
      </c>
      <c r="C52" s="31"/>
      <c r="D52" s="31"/>
      <c r="E52" s="31"/>
      <c r="F52" s="32"/>
      <c r="G52" s="33"/>
      <c r="H52" s="33"/>
      <c r="I52" s="34"/>
      <c r="J52" s="34"/>
      <c r="K52" s="35"/>
      <c r="L52" s="33"/>
      <c r="M52" s="35"/>
      <c r="N52" s="28" t="str">
        <f t="shared" si="3"/>
        <v/>
      </c>
      <c r="O52" s="28" t="str">
        <f t="shared" si="2"/>
        <v/>
      </c>
      <c r="P52" s="35" t="str">
        <f t="shared" si="4"/>
        <v/>
      </c>
      <c r="Q52" s="34"/>
      <c r="R52" s="34"/>
    </row>
    <row r="53" spans="1:18" x14ac:dyDescent="0.25">
      <c r="A53" s="9">
        <v>43</v>
      </c>
      <c r="B53" s="40" t="s">
        <v>12</v>
      </c>
      <c r="C53" s="31"/>
      <c r="D53" s="31"/>
      <c r="E53" s="31"/>
      <c r="F53" s="32"/>
      <c r="G53" s="35"/>
      <c r="H53" s="35"/>
      <c r="I53" s="34"/>
      <c r="J53" s="34"/>
      <c r="K53" s="35"/>
      <c r="L53" s="33"/>
      <c r="M53" s="35"/>
      <c r="N53" s="28" t="str">
        <f t="shared" si="3"/>
        <v/>
      </c>
      <c r="O53" s="28" t="str">
        <f t="shared" si="2"/>
        <v/>
      </c>
      <c r="P53" s="35" t="str">
        <f t="shared" si="4"/>
        <v/>
      </c>
      <c r="Q53" s="34"/>
      <c r="R53" s="34"/>
    </row>
    <row r="54" spans="1:18" x14ac:dyDescent="0.25">
      <c r="A54" s="9">
        <v>44</v>
      </c>
      <c r="B54" s="40" t="s">
        <v>12</v>
      </c>
      <c r="C54" s="31"/>
      <c r="D54" s="31"/>
      <c r="E54" s="31"/>
      <c r="F54" s="32"/>
      <c r="G54" s="33"/>
      <c r="H54" s="33"/>
      <c r="I54" s="34"/>
      <c r="J54" s="34"/>
      <c r="K54" s="35"/>
      <c r="L54" s="33"/>
      <c r="M54" s="35"/>
      <c r="N54" s="28" t="str">
        <f t="shared" si="3"/>
        <v/>
      </c>
      <c r="O54" s="28" t="str">
        <f t="shared" si="2"/>
        <v/>
      </c>
      <c r="P54" s="35" t="str">
        <f t="shared" si="4"/>
        <v/>
      </c>
      <c r="Q54" s="34"/>
      <c r="R54" s="34"/>
    </row>
    <row r="55" spans="1:18" x14ac:dyDescent="0.25">
      <c r="A55" s="9">
        <v>45</v>
      </c>
      <c r="B55" s="40" t="s">
        <v>12</v>
      </c>
      <c r="C55" s="31"/>
      <c r="D55" s="31"/>
      <c r="E55" s="31"/>
      <c r="F55" s="32"/>
      <c r="G55" s="35"/>
      <c r="H55" s="35"/>
      <c r="I55" s="34"/>
      <c r="J55" s="34"/>
      <c r="K55" s="35"/>
      <c r="L55" s="33"/>
      <c r="M55" s="35"/>
      <c r="N55" s="28" t="str">
        <f t="shared" si="3"/>
        <v/>
      </c>
      <c r="O55" s="28" t="str">
        <f t="shared" si="2"/>
        <v/>
      </c>
      <c r="P55" s="35" t="str">
        <f t="shared" si="4"/>
        <v/>
      </c>
      <c r="Q55" s="34"/>
      <c r="R55" s="34"/>
    </row>
    <row r="56" spans="1:18" x14ac:dyDescent="0.25">
      <c r="A56" s="9">
        <v>46</v>
      </c>
      <c r="B56" s="40" t="s">
        <v>12</v>
      </c>
      <c r="C56" s="31"/>
      <c r="D56" s="31"/>
      <c r="E56" s="31"/>
      <c r="F56" s="32"/>
      <c r="G56" s="33"/>
      <c r="H56" s="33"/>
      <c r="I56" s="34"/>
      <c r="J56" s="34"/>
      <c r="K56" s="35"/>
      <c r="L56" s="33"/>
      <c r="M56" s="35"/>
      <c r="N56" s="28" t="str">
        <f t="shared" si="3"/>
        <v/>
      </c>
      <c r="O56" s="28" t="str">
        <f t="shared" si="2"/>
        <v/>
      </c>
      <c r="P56" s="35" t="str">
        <f t="shared" si="4"/>
        <v/>
      </c>
      <c r="Q56" s="34"/>
      <c r="R56" s="34"/>
    </row>
    <row r="57" spans="1:18" x14ac:dyDescent="0.25">
      <c r="A57" s="9">
        <v>47</v>
      </c>
      <c r="B57" s="40" t="s">
        <v>12</v>
      </c>
      <c r="C57" s="31"/>
      <c r="D57" s="31"/>
      <c r="E57" s="31"/>
      <c r="F57" s="32"/>
      <c r="G57" s="35"/>
      <c r="H57" s="35"/>
      <c r="I57" s="34"/>
      <c r="J57" s="34"/>
      <c r="K57" s="35"/>
      <c r="L57" s="33"/>
      <c r="M57" s="35"/>
      <c r="N57" s="28" t="str">
        <f t="shared" si="3"/>
        <v/>
      </c>
      <c r="O57" s="28" t="str">
        <f t="shared" si="2"/>
        <v/>
      </c>
      <c r="P57" s="35" t="str">
        <f t="shared" si="4"/>
        <v/>
      </c>
      <c r="Q57" s="34"/>
      <c r="R57" s="34"/>
    </row>
    <row r="58" spans="1:18" x14ac:dyDescent="0.25">
      <c r="A58" s="9">
        <v>48</v>
      </c>
      <c r="B58" s="40" t="s">
        <v>12</v>
      </c>
      <c r="C58" s="31"/>
      <c r="D58" s="31"/>
      <c r="E58" s="31"/>
      <c r="F58" s="32"/>
      <c r="G58" s="33"/>
      <c r="H58" s="33"/>
      <c r="I58" s="34"/>
      <c r="J58" s="34"/>
      <c r="K58" s="35"/>
      <c r="L58" s="33"/>
      <c r="M58" s="35"/>
      <c r="N58" s="28" t="str">
        <f t="shared" si="3"/>
        <v/>
      </c>
      <c r="O58" s="28" t="str">
        <f t="shared" si="2"/>
        <v/>
      </c>
      <c r="P58" s="35" t="str">
        <f t="shared" si="4"/>
        <v/>
      </c>
      <c r="Q58" s="34"/>
      <c r="R58" s="34"/>
    </row>
    <row r="59" spans="1:18" x14ac:dyDescent="0.25">
      <c r="A59" s="9">
        <v>49</v>
      </c>
      <c r="B59" s="40" t="s">
        <v>12</v>
      </c>
      <c r="C59" s="31"/>
      <c r="D59" s="31"/>
      <c r="E59" s="31"/>
      <c r="F59" s="32"/>
      <c r="G59" s="35"/>
      <c r="H59" s="35"/>
      <c r="I59" s="34"/>
      <c r="J59" s="34"/>
      <c r="K59" s="35"/>
      <c r="L59" s="33"/>
      <c r="M59" s="35"/>
      <c r="N59" s="28" t="str">
        <f t="shared" si="3"/>
        <v/>
      </c>
      <c r="O59" s="28" t="str">
        <f t="shared" si="2"/>
        <v/>
      </c>
      <c r="P59" s="35" t="str">
        <f t="shared" si="4"/>
        <v/>
      </c>
      <c r="Q59" s="34"/>
      <c r="R59" s="34"/>
    </row>
    <row r="60" spans="1:18" x14ac:dyDescent="0.25">
      <c r="A60" s="9">
        <v>50</v>
      </c>
      <c r="B60" s="40" t="s">
        <v>12</v>
      </c>
      <c r="C60" s="31"/>
      <c r="D60" s="31"/>
      <c r="E60" s="31"/>
      <c r="F60" s="32"/>
      <c r="G60" s="33"/>
      <c r="H60" s="33"/>
      <c r="I60" s="34"/>
      <c r="J60" s="34"/>
      <c r="K60" s="35"/>
      <c r="L60" s="33"/>
      <c r="M60" s="35"/>
      <c r="N60" s="28" t="str">
        <f t="shared" si="3"/>
        <v/>
      </c>
      <c r="O60" s="28" t="str">
        <f t="shared" si="2"/>
        <v/>
      </c>
      <c r="P60" s="35" t="str">
        <f t="shared" si="4"/>
        <v/>
      </c>
      <c r="Q60" s="34"/>
      <c r="R60" s="34"/>
    </row>
    <row r="62" spans="1:18" x14ac:dyDescent="0.25">
      <c r="B62" s="30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 xr:uid="{00000000-0009-0000-0000-000007000000}">
    <sortState xmlns:xlrd2="http://schemas.microsoft.com/office/spreadsheetml/2017/richdata2"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C11:F11 B10:F10" xr:uid="{00000000-0002-0000-0700-000000000000}"/>
  </dataValidations>
  <pageMargins left="0.25" right="0.25" top="0.33" bottom="0.34" header="0.3" footer="0.3"/>
  <pageSetup paperSize="9" scale="5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2"/>
  <sheetViews>
    <sheetView topLeftCell="A5" zoomScaleNormal="100" workbookViewId="0">
      <selection activeCell="I11" sqref="I11:I24"/>
    </sheetView>
  </sheetViews>
  <sheetFormatPr defaultRowHeight="15" x14ac:dyDescent="0.25"/>
  <cols>
    <col min="1" max="1" width="4.5703125" style="10" customWidth="1"/>
    <col min="2" max="2" width="19.5703125" style="10" customWidth="1"/>
    <col min="3" max="3" width="21.5703125" style="10" customWidth="1"/>
    <col min="4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8.85546875" style="10" customWidth="1"/>
    <col min="12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19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9" ht="32.25" customHeight="1" x14ac:dyDescent="0.25">
      <c r="B2" s="11"/>
      <c r="C2" s="114" t="s">
        <v>345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" t="s">
        <v>32</v>
      </c>
      <c r="R2" s="13">
        <f>COUNTA(M11:M60)</f>
        <v>14</v>
      </c>
    </row>
    <row r="3" spans="1:19" x14ac:dyDescent="0.25">
      <c r="B3" s="1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2"/>
      <c r="R3" s="13"/>
    </row>
    <row r="4" spans="1:19" x14ac:dyDescent="0.25">
      <c r="A4" s="15" t="s">
        <v>0</v>
      </c>
      <c r="B4" s="15"/>
      <c r="C4" s="15" t="s">
        <v>81</v>
      </c>
      <c r="E4" s="16" t="s">
        <v>21</v>
      </c>
      <c r="Q4" s="17" t="s">
        <v>33</v>
      </c>
      <c r="R4" s="18">
        <f>COUNTIF(P11:P60,"победитель")</f>
        <v>1</v>
      </c>
    </row>
    <row r="5" spans="1:19" x14ac:dyDescent="0.25">
      <c r="A5" s="15" t="s">
        <v>37</v>
      </c>
      <c r="B5" s="15"/>
      <c r="C5" s="15" t="s">
        <v>12</v>
      </c>
      <c r="E5" s="16" t="s">
        <v>22</v>
      </c>
      <c r="Q5" s="17" t="s">
        <v>34</v>
      </c>
      <c r="R5" s="13">
        <f>COUNTIF(P11:P60,"призер")</f>
        <v>3</v>
      </c>
    </row>
    <row r="6" spans="1:19" x14ac:dyDescent="0.25">
      <c r="A6" s="15" t="s">
        <v>1</v>
      </c>
      <c r="B6" s="15"/>
      <c r="C6" s="15" t="s">
        <v>41</v>
      </c>
      <c r="Q6" s="17" t="s">
        <v>35</v>
      </c>
      <c r="R6" s="13">
        <f>COUNTIF(P11:P60,"участник")</f>
        <v>10</v>
      </c>
    </row>
    <row r="7" spans="1:19" x14ac:dyDescent="0.25">
      <c r="A7" s="15" t="s">
        <v>5</v>
      </c>
      <c r="B7" s="15"/>
      <c r="C7" s="15">
        <v>11</v>
      </c>
      <c r="P7" s="19"/>
      <c r="Q7" s="17" t="s">
        <v>25</v>
      </c>
      <c r="R7" s="20">
        <v>0.45</v>
      </c>
    </row>
    <row r="8" spans="1:19" x14ac:dyDescent="0.25">
      <c r="A8" s="15" t="s">
        <v>7</v>
      </c>
      <c r="B8" s="15"/>
      <c r="C8" s="39">
        <v>45947</v>
      </c>
      <c r="Q8" s="21" t="s">
        <v>31</v>
      </c>
      <c r="R8" s="20">
        <f>(R4+R5)/R2</f>
        <v>0.2857142857142857</v>
      </c>
    </row>
    <row r="9" spans="1:19" x14ac:dyDescent="0.25">
      <c r="C9" s="115" t="s">
        <v>24</v>
      </c>
      <c r="D9" s="115"/>
      <c r="E9" s="14">
        <v>49</v>
      </c>
      <c r="G9" s="17" t="s">
        <v>43</v>
      </c>
      <c r="H9" s="45">
        <f>E9/2</f>
        <v>24.5</v>
      </c>
      <c r="J9" s="22" t="s">
        <v>13</v>
      </c>
      <c r="K9" s="23">
        <f>MAX(M11:M60)</f>
        <v>42</v>
      </c>
      <c r="L9" s="24" t="str">
        <f>IF(K9*100/E9&gt;=50,"победитель","участник")</f>
        <v>победитель</v>
      </c>
      <c r="P9" s="25">
        <f>R8-45%</f>
        <v>-0.16428571428571431</v>
      </c>
      <c r="Q9" s="17" t="s">
        <v>26</v>
      </c>
      <c r="R9" s="26">
        <f>IF((R2*P9)&gt;0,(R2*P9),0)</f>
        <v>0</v>
      </c>
    </row>
    <row r="10" spans="1:19" ht="90" x14ac:dyDescent="0.25">
      <c r="A10" s="9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3" t="s">
        <v>40</v>
      </c>
      <c r="I10" s="9" t="s">
        <v>39</v>
      </c>
      <c r="J10" s="9" t="s">
        <v>10</v>
      </c>
      <c r="K10" s="9" t="s">
        <v>19</v>
      </c>
      <c r="L10" s="27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</row>
    <row r="11" spans="1:19" s="29" customFormat="1" ht="12.95" customHeight="1" x14ac:dyDescent="0.25">
      <c r="A11" s="9">
        <v>14</v>
      </c>
      <c r="B11" s="100" t="s">
        <v>12</v>
      </c>
      <c r="C11" s="101" t="s">
        <v>393</v>
      </c>
      <c r="D11" s="101" t="s">
        <v>381</v>
      </c>
      <c r="E11" s="102" t="s">
        <v>380</v>
      </c>
      <c r="F11" s="105"/>
      <c r="G11" s="27"/>
      <c r="H11" s="27"/>
      <c r="I11" s="27"/>
      <c r="J11" s="34" t="s">
        <v>167</v>
      </c>
      <c r="K11" s="9" t="s">
        <v>330</v>
      </c>
      <c r="L11" s="47" t="s">
        <v>336</v>
      </c>
      <c r="M11" s="9">
        <v>42</v>
      </c>
      <c r="N11" s="111">
        <f t="shared" ref="N11:N42" si="0">IF(M11="","",M11/$E$9)</f>
        <v>0.8571428571428571</v>
      </c>
      <c r="O11" s="28">
        <f t="shared" ref="O11:O42" si="1">IF(M11="","",M11/$K$9)</f>
        <v>1</v>
      </c>
      <c r="P11" s="35" t="str">
        <f>IF(M11="","",IF($K$9=M11,$L$9,IF(M11&gt;=$H$9,"призер","участник")))</f>
        <v>победитель</v>
      </c>
      <c r="Q11" s="34" t="s">
        <v>83</v>
      </c>
      <c r="R11" s="34" t="s">
        <v>44</v>
      </c>
      <c r="S11" s="10"/>
    </row>
    <row r="12" spans="1:19" s="29" customFormat="1" ht="12.95" customHeight="1" x14ac:dyDescent="0.25">
      <c r="A12" s="9">
        <v>9</v>
      </c>
      <c r="B12" s="100" t="s">
        <v>12</v>
      </c>
      <c r="C12" s="101" t="s">
        <v>381</v>
      </c>
      <c r="D12" s="101" t="s">
        <v>394</v>
      </c>
      <c r="E12" s="102" t="s">
        <v>394</v>
      </c>
      <c r="F12" s="103"/>
      <c r="G12" s="27"/>
      <c r="H12" s="27"/>
      <c r="I12" s="27"/>
      <c r="J12" s="104" t="s">
        <v>167</v>
      </c>
      <c r="K12" s="9" t="s">
        <v>330</v>
      </c>
      <c r="L12" s="47" t="s">
        <v>332</v>
      </c>
      <c r="M12" s="9">
        <v>28</v>
      </c>
      <c r="N12" s="111">
        <f t="shared" si="0"/>
        <v>0.5714285714285714</v>
      </c>
      <c r="O12" s="28">
        <f t="shared" si="1"/>
        <v>0.66666666666666663</v>
      </c>
      <c r="P12" s="35" t="str">
        <f>IF(M12="","",IF($K$9=M12,$L$9,IF(M12&gt;=$H$9,"призер","участник")))</f>
        <v>призер</v>
      </c>
      <c r="Q12" s="34" t="s">
        <v>83</v>
      </c>
      <c r="R12" s="34" t="s">
        <v>44</v>
      </c>
      <c r="S12" s="10"/>
    </row>
    <row r="13" spans="1:19" x14ac:dyDescent="0.25">
      <c r="A13" s="9">
        <v>7</v>
      </c>
      <c r="B13" s="100" t="s">
        <v>12</v>
      </c>
      <c r="C13" s="101" t="s">
        <v>381</v>
      </c>
      <c r="D13" s="101" t="s">
        <v>394</v>
      </c>
      <c r="E13" s="102" t="s">
        <v>394</v>
      </c>
      <c r="F13" s="103"/>
      <c r="G13" s="27"/>
      <c r="H13" s="27"/>
      <c r="I13" s="9"/>
      <c r="J13" s="104" t="s">
        <v>167</v>
      </c>
      <c r="K13" s="9" t="s">
        <v>330</v>
      </c>
      <c r="L13" s="47" t="s">
        <v>331</v>
      </c>
      <c r="M13" s="9">
        <v>21</v>
      </c>
      <c r="N13" s="111">
        <f t="shared" si="0"/>
        <v>0.42857142857142855</v>
      </c>
      <c r="O13" s="28">
        <f t="shared" si="1"/>
        <v>0.5</v>
      </c>
      <c r="P13" s="35" t="s">
        <v>378</v>
      </c>
      <c r="Q13" s="34" t="s">
        <v>83</v>
      </c>
      <c r="R13" s="34" t="s">
        <v>44</v>
      </c>
    </row>
    <row r="14" spans="1:19" x14ac:dyDescent="0.25">
      <c r="A14" s="9">
        <v>11</v>
      </c>
      <c r="B14" s="100" t="s">
        <v>12</v>
      </c>
      <c r="C14" s="101" t="s">
        <v>400</v>
      </c>
      <c r="D14" s="101" t="s">
        <v>383</v>
      </c>
      <c r="E14" s="102" t="s">
        <v>395</v>
      </c>
      <c r="F14" s="105"/>
      <c r="G14" s="27"/>
      <c r="H14" s="27"/>
      <c r="I14" s="27"/>
      <c r="J14" s="34" t="s">
        <v>167</v>
      </c>
      <c r="K14" s="9" t="s">
        <v>330</v>
      </c>
      <c r="L14" s="47" t="s">
        <v>334</v>
      </c>
      <c r="M14" s="9">
        <v>21</v>
      </c>
      <c r="N14" s="111">
        <f t="shared" si="0"/>
        <v>0.42857142857142855</v>
      </c>
      <c r="O14" s="28">
        <f t="shared" si="1"/>
        <v>0.5</v>
      </c>
      <c r="P14" s="35" t="s">
        <v>378</v>
      </c>
      <c r="Q14" s="34" t="s">
        <v>83</v>
      </c>
      <c r="R14" s="34" t="s">
        <v>44</v>
      </c>
    </row>
    <row r="15" spans="1:19" x14ac:dyDescent="0.25">
      <c r="A15" s="9">
        <v>2</v>
      </c>
      <c r="B15" s="100" t="s">
        <v>12</v>
      </c>
      <c r="C15" s="101" t="s">
        <v>397</v>
      </c>
      <c r="D15" s="109" t="s">
        <v>387</v>
      </c>
      <c r="E15" s="102" t="s">
        <v>382</v>
      </c>
      <c r="F15" s="108"/>
      <c r="G15" s="27"/>
      <c r="H15" s="27"/>
      <c r="I15" s="9"/>
      <c r="J15" s="34" t="s">
        <v>167</v>
      </c>
      <c r="K15" s="9" t="s">
        <v>330</v>
      </c>
      <c r="L15" s="47" t="s">
        <v>343</v>
      </c>
      <c r="M15" s="9">
        <v>19</v>
      </c>
      <c r="N15" s="111">
        <f t="shared" si="0"/>
        <v>0.38775510204081631</v>
      </c>
      <c r="O15" s="28">
        <f t="shared" si="1"/>
        <v>0.45238095238095238</v>
      </c>
      <c r="P15" s="35" t="str">
        <f t="shared" ref="P15:P60" si="2">IF(M15="","",IF($K$9=M15,$L$9,IF(M15&gt;=$H$9,"призер","участник")))</f>
        <v>участник</v>
      </c>
      <c r="Q15" s="34" t="s">
        <v>83</v>
      </c>
      <c r="R15" s="34" t="s">
        <v>44</v>
      </c>
    </row>
    <row r="16" spans="1:19" x14ac:dyDescent="0.25">
      <c r="A16" s="9">
        <v>10</v>
      </c>
      <c r="B16" s="100" t="s">
        <v>12</v>
      </c>
      <c r="C16" s="101" t="s">
        <v>400</v>
      </c>
      <c r="D16" s="101" t="s">
        <v>381</v>
      </c>
      <c r="E16" s="102" t="s">
        <v>381</v>
      </c>
      <c r="F16" s="105"/>
      <c r="G16" s="27"/>
      <c r="H16" s="27"/>
      <c r="I16" s="27"/>
      <c r="J16" s="34" t="s">
        <v>167</v>
      </c>
      <c r="K16" s="106" t="s">
        <v>330</v>
      </c>
      <c r="L16" s="47" t="s">
        <v>333</v>
      </c>
      <c r="M16" s="9">
        <v>14</v>
      </c>
      <c r="N16" s="111">
        <f t="shared" si="0"/>
        <v>0.2857142857142857</v>
      </c>
      <c r="O16" s="28">
        <f t="shared" si="1"/>
        <v>0.33333333333333331</v>
      </c>
      <c r="P16" s="35" t="str">
        <f t="shared" si="2"/>
        <v>участник</v>
      </c>
      <c r="Q16" s="34" t="s">
        <v>83</v>
      </c>
      <c r="R16" s="34" t="s">
        <v>44</v>
      </c>
    </row>
    <row r="17" spans="1:18" x14ac:dyDescent="0.25">
      <c r="A17" s="9">
        <v>8</v>
      </c>
      <c r="B17" s="100" t="s">
        <v>12</v>
      </c>
      <c r="C17" s="101" t="s">
        <v>388</v>
      </c>
      <c r="D17" s="110" t="s">
        <v>381</v>
      </c>
      <c r="E17" s="107" t="s">
        <v>383</v>
      </c>
      <c r="F17" s="105"/>
      <c r="G17" s="27"/>
      <c r="H17" s="27"/>
      <c r="I17" s="27"/>
      <c r="J17" s="34" t="s">
        <v>167</v>
      </c>
      <c r="K17" s="9" t="s">
        <v>330</v>
      </c>
      <c r="L17" s="47" t="s">
        <v>335</v>
      </c>
      <c r="M17" s="9">
        <v>14</v>
      </c>
      <c r="N17" s="111">
        <f t="shared" si="0"/>
        <v>0.2857142857142857</v>
      </c>
      <c r="O17" s="28">
        <f t="shared" si="1"/>
        <v>0.33333333333333331</v>
      </c>
      <c r="P17" s="35" t="str">
        <f t="shared" si="2"/>
        <v>участник</v>
      </c>
      <c r="Q17" s="34" t="s">
        <v>83</v>
      </c>
      <c r="R17" s="34" t="s">
        <v>44</v>
      </c>
    </row>
    <row r="18" spans="1:18" x14ac:dyDescent="0.25">
      <c r="A18" s="9">
        <v>4</v>
      </c>
      <c r="B18" s="100" t="s">
        <v>12</v>
      </c>
      <c r="C18" s="101" t="s">
        <v>403</v>
      </c>
      <c r="D18" s="101" t="s">
        <v>393</v>
      </c>
      <c r="E18" s="102" t="s">
        <v>393</v>
      </c>
      <c r="F18" s="105"/>
      <c r="G18" s="27"/>
      <c r="H18" s="27"/>
      <c r="I18" s="27"/>
      <c r="J18" s="34" t="s">
        <v>167</v>
      </c>
      <c r="K18" s="9" t="s">
        <v>330</v>
      </c>
      <c r="L18" s="47" t="s">
        <v>342</v>
      </c>
      <c r="M18" s="9">
        <v>14</v>
      </c>
      <c r="N18" s="111">
        <f t="shared" si="0"/>
        <v>0.2857142857142857</v>
      </c>
      <c r="O18" s="28">
        <f t="shared" si="1"/>
        <v>0.33333333333333331</v>
      </c>
      <c r="P18" s="35" t="str">
        <f t="shared" si="2"/>
        <v>участник</v>
      </c>
      <c r="Q18" s="34" t="s">
        <v>83</v>
      </c>
      <c r="R18" s="34" t="s">
        <v>44</v>
      </c>
    </row>
    <row r="19" spans="1:18" x14ac:dyDescent="0.25">
      <c r="A19" s="9">
        <v>5</v>
      </c>
      <c r="B19" s="100" t="s">
        <v>12</v>
      </c>
      <c r="C19" s="101" t="s">
        <v>390</v>
      </c>
      <c r="D19" s="101" t="s">
        <v>390</v>
      </c>
      <c r="E19" s="102" t="s">
        <v>391</v>
      </c>
      <c r="F19" s="105"/>
      <c r="G19" s="27"/>
      <c r="H19" s="27"/>
      <c r="I19" s="27"/>
      <c r="J19" s="34" t="s">
        <v>167</v>
      </c>
      <c r="K19" s="9" t="s">
        <v>330</v>
      </c>
      <c r="L19" s="47" t="s">
        <v>338</v>
      </c>
      <c r="M19" s="9">
        <v>7</v>
      </c>
      <c r="N19" s="111">
        <f t="shared" si="0"/>
        <v>0.14285714285714285</v>
      </c>
      <c r="O19" s="28">
        <f t="shared" si="1"/>
        <v>0.16666666666666666</v>
      </c>
      <c r="P19" s="35" t="str">
        <f t="shared" si="2"/>
        <v>участник</v>
      </c>
      <c r="Q19" s="34" t="s">
        <v>83</v>
      </c>
      <c r="R19" s="34" t="s">
        <v>44</v>
      </c>
    </row>
    <row r="20" spans="1:18" x14ac:dyDescent="0.25">
      <c r="A20" s="9">
        <v>6</v>
      </c>
      <c r="B20" s="100" t="s">
        <v>12</v>
      </c>
      <c r="C20" s="101" t="s">
        <v>402</v>
      </c>
      <c r="D20" s="101" t="s">
        <v>388</v>
      </c>
      <c r="E20" s="102" t="s">
        <v>394</v>
      </c>
      <c r="F20" s="108"/>
      <c r="G20" s="27"/>
      <c r="H20" s="27"/>
      <c r="I20" s="9"/>
      <c r="J20" s="34" t="s">
        <v>167</v>
      </c>
      <c r="K20" s="9" t="s">
        <v>330</v>
      </c>
      <c r="L20" s="47" t="s">
        <v>344</v>
      </c>
      <c r="M20" s="9">
        <v>7</v>
      </c>
      <c r="N20" s="111">
        <f t="shared" si="0"/>
        <v>0.14285714285714285</v>
      </c>
      <c r="O20" s="28">
        <f t="shared" si="1"/>
        <v>0.16666666666666666</v>
      </c>
      <c r="P20" s="35" t="str">
        <f t="shared" si="2"/>
        <v>участник</v>
      </c>
      <c r="Q20" s="34" t="s">
        <v>83</v>
      </c>
      <c r="R20" s="34" t="s">
        <v>44</v>
      </c>
    </row>
    <row r="21" spans="1:18" x14ac:dyDescent="0.25">
      <c r="A21" s="9">
        <v>3</v>
      </c>
      <c r="B21" s="100" t="s">
        <v>12</v>
      </c>
      <c r="C21" s="101" t="s">
        <v>388</v>
      </c>
      <c r="D21" s="101" t="s">
        <v>394</v>
      </c>
      <c r="E21" s="102" t="s">
        <v>394</v>
      </c>
      <c r="F21" s="105"/>
      <c r="G21" s="27"/>
      <c r="H21" s="27"/>
      <c r="I21" s="27"/>
      <c r="J21" s="34" t="s">
        <v>167</v>
      </c>
      <c r="K21" s="9" t="s">
        <v>330</v>
      </c>
      <c r="L21" s="47" t="s">
        <v>337</v>
      </c>
      <c r="M21" s="9">
        <v>0</v>
      </c>
      <c r="N21" s="111">
        <f t="shared" si="0"/>
        <v>0</v>
      </c>
      <c r="O21" s="28">
        <f t="shared" si="1"/>
        <v>0</v>
      </c>
      <c r="P21" s="35" t="str">
        <f t="shared" si="2"/>
        <v>участник</v>
      </c>
      <c r="Q21" s="34" t="s">
        <v>83</v>
      </c>
      <c r="R21" s="34" t="s">
        <v>44</v>
      </c>
    </row>
    <row r="22" spans="1:18" x14ac:dyDescent="0.25">
      <c r="A22" s="9">
        <v>12</v>
      </c>
      <c r="B22" s="100" t="s">
        <v>12</v>
      </c>
      <c r="C22" s="101" t="s">
        <v>382</v>
      </c>
      <c r="D22" s="101" t="s">
        <v>399</v>
      </c>
      <c r="E22" s="102" t="s">
        <v>401</v>
      </c>
      <c r="F22" s="105"/>
      <c r="G22" s="27"/>
      <c r="H22" s="27"/>
      <c r="I22" s="27"/>
      <c r="J22" s="34" t="s">
        <v>167</v>
      </c>
      <c r="K22" s="9" t="s">
        <v>330</v>
      </c>
      <c r="L22" s="47" t="s">
        <v>339</v>
      </c>
      <c r="M22" s="9">
        <v>0</v>
      </c>
      <c r="N22" s="111">
        <f t="shared" si="0"/>
        <v>0</v>
      </c>
      <c r="O22" s="28">
        <f t="shared" si="1"/>
        <v>0</v>
      </c>
      <c r="P22" s="35" t="str">
        <f t="shared" si="2"/>
        <v>участник</v>
      </c>
      <c r="Q22" s="34" t="s">
        <v>83</v>
      </c>
      <c r="R22" s="34" t="s">
        <v>44</v>
      </c>
    </row>
    <row r="23" spans="1:18" x14ac:dyDescent="0.25">
      <c r="A23" s="9">
        <v>13</v>
      </c>
      <c r="B23" s="100" t="s">
        <v>12</v>
      </c>
      <c r="C23" s="101" t="s">
        <v>386</v>
      </c>
      <c r="D23" s="101" t="s">
        <v>394</v>
      </c>
      <c r="E23" s="101" t="s">
        <v>396</v>
      </c>
      <c r="F23" s="105"/>
      <c r="G23" s="27"/>
      <c r="H23" s="27"/>
      <c r="I23" s="27"/>
      <c r="J23" s="34" t="s">
        <v>167</v>
      </c>
      <c r="K23" s="9" t="s">
        <v>330</v>
      </c>
      <c r="L23" s="47" t="s">
        <v>340</v>
      </c>
      <c r="M23" s="9">
        <v>0</v>
      </c>
      <c r="N23" s="111">
        <f t="shared" si="0"/>
        <v>0</v>
      </c>
      <c r="O23" s="28">
        <f t="shared" si="1"/>
        <v>0</v>
      </c>
      <c r="P23" s="35" t="str">
        <f t="shared" si="2"/>
        <v>участник</v>
      </c>
      <c r="Q23" s="34" t="s">
        <v>83</v>
      </c>
      <c r="R23" s="34" t="s">
        <v>44</v>
      </c>
    </row>
    <row r="24" spans="1:18" x14ac:dyDescent="0.25">
      <c r="A24" s="9">
        <v>1</v>
      </c>
      <c r="B24" s="100" t="s">
        <v>12</v>
      </c>
      <c r="C24" s="101" t="s">
        <v>386</v>
      </c>
      <c r="D24" s="101" t="s">
        <v>386</v>
      </c>
      <c r="E24" s="101" t="s">
        <v>381</v>
      </c>
      <c r="F24" s="105"/>
      <c r="G24" s="27"/>
      <c r="H24" s="27"/>
      <c r="I24" s="27"/>
      <c r="J24" s="34" t="s">
        <v>167</v>
      </c>
      <c r="K24" s="9" t="s">
        <v>330</v>
      </c>
      <c r="L24" s="47" t="s">
        <v>341</v>
      </c>
      <c r="M24" s="9">
        <v>0</v>
      </c>
      <c r="N24" s="111">
        <f t="shared" si="0"/>
        <v>0</v>
      </c>
      <c r="O24" s="28">
        <f t="shared" si="1"/>
        <v>0</v>
      </c>
      <c r="P24" s="35" t="str">
        <f t="shared" si="2"/>
        <v>участник</v>
      </c>
      <c r="Q24" s="34" t="s">
        <v>83</v>
      </c>
      <c r="R24" s="34" t="s">
        <v>44</v>
      </c>
    </row>
    <row r="25" spans="1:18" x14ac:dyDescent="0.25">
      <c r="A25" s="9">
        <v>15</v>
      </c>
      <c r="B25" s="40"/>
      <c r="C25" s="31"/>
      <c r="D25" s="31"/>
      <c r="E25" s="31"/>
      <c r="F25" s="32"/>
      <c r="G25" s="33"/>
      <c r="H25" s="33"/>
      <c r="I25" s="34"/>
      <c r="J25" s="34"/>
      <c r="K25" s="35"/>
      <c r="L25" s="33"/>
      <c r="M25" s="35"/>
      <c r="N25" s="28" t="str">
        <f t="shared" si="0"/>
        <v/>
      </c>
      <c r="O25" s="28" t="str">
        <f t="shared" si="1"/>
        <v/>
      </c>
      <c r="P25" s="35" t="str">
        <f t="shared" si="2"/>
        <v/>
      </c>
      <c r="Q25" s="34"/>
      <c r="R25" s="34"/>
    </row>
    <row r="26" spans="1:18" x14ac:dyDescent="0.25">
      <c r="A26" s="9">
        <v>16</v>
      </c>
      <c r="B26" s="40"/>
      <c r="C26" s="31"/>
      <c r="D26" s="31"/>
      <c r="E26" s="31"/>
      <c r="F26" s="32"/>
      <c r="G26" s="33"/>
      <c r="H26" s="33"/>
      <c r="I26" s="34"/>
      <c r="J26" s="34"/>
      <c r="K26" s="35"/>
      <c r="L26" s="33"/>
      <c r="M26" s="35"/>
      <c r="N26" s="28" t="str">
        <f t="shared" si="0"/>
        <v/>
      </c>
      <c r="O26" s="28" t="str">
        <f t="shared" si="1"/>
        <v/>
      </c>
      <c r="P26" s="35" t="str">
        <f t="shared" si="2"/>
        <v/>
      </c>
      <c r="Q26" s="34"/>
      <c r="R26" s="34"/>
    </row>
    <row r="27" spans="1:18" x14ac:dyDescent="0.25">
      <c r="A27" s="9">
        <v>17</v>
      </c>
      <c r="B27" s="40"/>
      <c r="C27" s="31"/>
      <c r="D27" s="31"/>
      <c r="E27" s="31"/>
      <c r="F27" s="32"/>
      <c r="G27" s="33"/>
      <c r="H27" s="33"/>
      <c r="I27" s="34"/>
      <c r="J27" s="34"/>
      <c r="K27" s="35"/>
      <c r="L27" s="33"/>
      <c r="M27" s="35"/>
      <c r="N27" s="28" t="str">
        <f t="shared" si="0"/>
        <v/>
      </c>
      <c r="O27" s="28" t="str">
        <f t="shared" si="1"/>
        <v/>
      </c>
      <c r="P27" s="35" t="str">
        <f t="shared" si="2"/>
        <v/>
      </c>
      <c r="Q27" s="34"/>
      <c r="R27" s="34"/>
    </row>
    <row r="28" spans="1:18" x14ac:dyDescent="0.25">
      <c r="A28" s="9">
        <v>18</v>
      </c>
      <c r="B28" s="40"/>
      <c r="C28" s="31"/>
      <c r="D28" s="31"/>
      <c r="E28" s="31"/>
      <c r="F28" s="32"/>
      <c r="G28" s="33"/>
      <c r="H28" s="33"/>
      <c r="I28" s="34"/>
      <c r="J28" s="34"/>
      <c r="K28" s="35"/>
      <c r="L28" s="33"/>
      <c r="M28" s="35"/>
      <c r="N28" s="28" t="str">
        <f t="shared" si="0"/>
        <v/>
      </c>
      <c r="O28" s="28" t="str">
        <f t="shared" si="1"/>
        <v/>
      </c>
      <c r="P28" s="35" t="str">
        <f t="shared" si="2"/>
        <v/>
      </c>
      <c r="Q28" s="34"/>
      <c r="R28" s="34"/>
    </row>
    <row r="29" spans="1:18" x14ac:dyDescent="0.25">
      <c r="A29" s="9">
        <v>19</v>
      </c>
      <c r="B29" s="40"/>
      <c r="C29" s="31"/>
      <c r="D29" s="31"/>
      <c r="E29" s="31"/>
      <c r="F29" s="32"/>
      <c r="G29" s="33"/>
      <c r="H29" s="33"/>
      <c r="I29" s="34"/>
      <c r="J29" s="34"/>
      <c r="K29" s="35"/>
      <c r="L29" s="33"/>
      <c r="M29" s="35"/>
      <c r="N29" s="28" t="str">
        <f t="shared" si="0"/>
        <v/>
      </c>
      <c r="O29" s="28" t="str">
        <f t="shared" si="1"/>
        <v/>
      </c>
      <c r="P29" s="35" t="str">
        <f t="shared" si="2"/>
        <v/>
      </c>
      <c r="Q29" s="34"/>
      <c r="R29" s="34"/>
    </row>
    <row r="30" spans="1:18" x14ac:dyDescent="0.25">
      <c r="A30" s="9">
        <v>20</v>
      </c>
      <c r="B30" s="40"/>
      <c r="C30" s="31"/>
      <c r="D30" s="31"/>
      <c r="E30" s="31"/>
      <c r="F30" s="32"/>
      <c r="G30" s="33"/>
      <c r="H30" s="33"/>
      <c r="I30" s="34"/>
      <c r="J30" s="34"/>
      <c r="K30" s="35"/>
      <c r="L30" s="33"/>
      <c r="M30" s="35"/>
      <c r="N30" s="28" t="str">
        <f t="shared" si="0"/>
        <v/>
      </c>
      <c r="O30" s="28" t="str">
        <f t="shared" si="1"/>
        <v/>
      </c>
      <c r="P30" s="35" t="str">
        <f t="shared" si="2"/>
        <v/>
      </c>
      <c r="Q30" s="34"/>
      <c r="R30" s="34"/>
    </row>
    <row r="31" spans="1:18" x14ac:dyDescent="0.25">
      <c r="A31" s="9">
        <v>21</v>
      </c>
      <c r="B31" s="40"/>
      <c r="C31" s="31"/>
      <c r="D31" s="31"/>
      <c r="E31" s="31"/>
      <c r="F31" s="32"/>
      <c r="G31" s="33"/>
      <c r="H31" s="33"/>
      <c r="I31" s="34"/>
      <c r="J31" s="34"/>
      <c r="K31" s="35"/>
      <c r="L31" s="33"/>
      <c r="M31" s="35"/>
      <c r="N31" s="28" t="str">
        <f t="shared" si="0"/>
        <v/>
      </c>
      <c r="O31" s="28" t="str">
        <f t="shared" si="1"/>
        <v/>
      </c>
      <c r="P31" s="35" t="str">
        <f t="shared" si="2"/>
        <v/>
      </c>
      <c r="Q31" s="34"/>
      <c r="R31" s="34"/>
    </row>
    <row r="32" spans="1:18" x14ac:dyDescent="0.25">
      <c r="A32" s="9">
        <v>22</v>
      </c>
      <c r="B32" s="40"/>
      <c r="C32" s="31"/>
      <c r="D32" s="31"/>
      <c r="E32" s="31"/>
      <c r="F32" s="32"/>
      <c r="G32" s="33"/>
      <c r="H32" s="33"/>
      <c r="I32" s="34"/>
      <c r="J32" s="34"/>
      <c r="K32" s="35"/>
      <c r="L32" s="33"/>
      <c r="M32" s="35"/>
      <c r="N32" s="28" t="str">
        <f t="shared" si="0"/>
        <v/>
      </c>
      <c r="O32" s="28" t="str">
        <f t="shared" si="1"/>
        <v/>
      </c>
      <c r="P32" s="35" t="str">
        <f t="shared" si="2"/>
        <v/>
      </c>
      <c r="Q32" s="34"/>
      <c r="R32" s="34"/>
    </row>
    <row r="33" spans="1:18" x14ac:dyDescent="0.25">
      <c r="A33" s="9">
        <v>23</v>
      </c>
      <c r="B33" s="40"/>
      <c r="C33" s="31"/>
      <c r="D33" s="31"/>
      <c r="E33" s="31"/>
      <c r="F33" s="32"/>
      <c r="G33" s="33"/>
      <c r="H33" s="33"/>
      <c r="I33" s="34"/>
      <c r="J33" s="34"/>
      <c r="K33" s="35"/>
      <c r="L33" s="33"/>
      <c r="M33" s="35"/>
      <c r="N33" s="28" t="str">
        <f t="shared" si="0"/>
        <v/>
      </c>
      <c r="O33" s="28" t="str">
        <f t="shared" si="1"/>
        <v/>
      </c>
      <c r="P33" s="35" t="str">
        <f t="shared" si="2"/>
        <v/>
      </c>
      <c r="Q33" s="34"/>
      <c r="R33" s="34"/>
    </row>
    <row r="34" spans="1:18" x14ac:dyDescent="0.25">
      <c r="A34" s="9">
        <v>24</v>
      </c>
      <c r="B34" s="40"/>
      <c r="C34" s="31"/>
      <c r="D34" s="31"/>
      <c r="E34" s="31"/>
      <c r="F34" s="32"/>
      <c r="G34" s="33"/>
      <c r="H34" s="33"/>
      <c r="I34" s="34"/>
      <c r="J34" s="34"/>
      <c r="K34" s="35"/>
      <c r="L34" s="33"/>
      <c r="M34" s="35"/>
      <c r="N34" s="28" t="str">
        <f t="shared" si="0"/>
        <v/>
      </c>
      <c r="O34" s="28" t="str">
        <f t="shared" si="1"/>
        <v/>
      </c>
      <c r="P34" s="35" t="str">
        <f t="shared" si="2"/>
        <v/>
      </c>
      <c r="Q34" s="34"/>
      <c r="R34" s="34"/>
    </row>
    <row r="35" spans="1:18" x14ac:dyDescent="0.25">
      <c r="A35" s="9">
        <v>25</v>
      </c>
      <c r="B35" s="40"/>
      <c r="C35" s="31"/>
      <c r="D35" s="31"/>
      <c r="E35" s="31"/>
      <c r="F35" s="32"/>
      <c r="G35" s="33"/>
      <c r="H35" s="33"/>
      <c r="I35" s="34"/>
      <c r="J35" s="34"/>
      <c r="K35" s="35"/>
      <c r="L35" s="33"/>
      <c r="M35" s="35"/>
      <c r="N35" s="28" t="str">
        <f t="shared" si="0"/>
        <v/>
      </c>
      <c r="O35" s="28" t="str">
        <f t="shared" si="1"/>
        <v/>
      </c>
      <c r="P35" s="35" t="str">
        <f t="shared" si="2"/>
        <v/>
      </c>
      <c r="Q35" s="34"/>
      <c r="R35" s="34"/>
    </row>
    <row r="36" spans="1:18" x14ac:dyDescent="0.25">
      <c r="A36" s="9">
        <v>26</v>
      </c>
      <c r="B36" s="40"/>
      <c r="C36" s="31"/>
      <c r="D36" s="31"/>
      <c r="E36" s="31"/>
      <c r="F36" s="32"/>
      <c r="G36" s="33"/>
      <c r="H36" s="33"/>
      <c r="I36" s="34"/>
      <c r="J36" s="34"/>
      <c r="K36" s="35"/>
      <c r="L36" s="33"/>
      <c r="M36" s="35"/>
      <c r="N36" s="28" t="str">
        <f t="shared" si="0"/>
        <v/>
      </c>
      <c r="O36" s="28" t="str">
        <f t="shared" si="1"/>
        <v/>
      </c>
      <c r="P36" s="35" t="str">
        <f t="shared" si="2"/>
        <v/>
      </c>
      <c r="Q36" s="34"/>
      <c r="R36" s="34"/>
    </row>
    <row r="37" spans="1:18" x14ac:dyDescent="0.25">
      <c r="A37" s="9">
        <v>27</v>
      </c>
      <c r="B37" s="40"/>
      <c r="C37" s="31"/>
      <c r="D37" s="31"/>
      <c r="E37" s="31"/>
      <c r="F37" s="32"/>
      <c r="G37" s="33"/>
      <c r="H37" s="33"/>
      <c r="I37" s="34"/>
      <c r="J37" s="34"/>
      <c r="K37" s="35"/>
      <c r="L37" s="33"/>
      <c r="M37" s="35"/>
      <c r="N37" s="28" t="str">
        <f t="shared" si="0"/>
        <v/>
      </c>
      <c r="O37" s="28" t="str">
        <f t="shared" si="1"/>
        <v/>
      </c>
      <c r="P37" s="35" t="str">
        <f t="shared" si="2"/>
        <v/>
      </c>
      <c r="Q37" s="34"/>
      <c r="R37" s="34"/>
    </row>
    <row r="38" spans="1:18" x14ac:dyDescent="0.25">
      <c r="A38" s="9">
        <v>28</v>
      </c>
      <c r="B38" s="40"/>
      <c r="C38" s="31"/>
      <c r="D38" s="31"/>
      <c r="E38" s="31"/>
      <c r="F38" s="32"/>
      <c r="G38" s="33"/>
      <c r="H38" s="33"/>
      <c r="I38" s="34"/>
      <c r="J38" s="34"/>
      <c r="K38" s="35"/>
      <c r="L38" s="33"/>
      <c r="M38" s="35"/>
      <c r="N38" s="28" t="str">
        <f t="shared" si="0"/>
        <v/>
      </c>
      <c r="O38" s="28" t="str">
        <f t="shared" si="1"/>
        <v/>
      </c>
      <c r="P38" s="35" t="str">
        <f t="shared" si="2"/>
        <v/>
      </c>
      <c r="Q38" s="34"/>
      <c r="R38" s="34"/>
    </row>
    <row r="39" spans="1:18" x14ac:dyDescent="0.25">
      <c r="A39" s="9">
        <v>29</v>
      </c>
      <c r="B39" s="40"/>
      <c r="C39" s="31"/>
      <c r="D39" s="31"/>
      <c r="E39" s="31"/>
      <c r="F39" s="32"/>
      <c r="G39" s="33"/>
      <c r="H39" s="33"/>
      <c r="I39" s="34"/>
      <c r="J39" s="34"/>
      <c r="K39" s="35"/>
      <c r="L39" s="33"/>
      <c r="M39" s="35"/>
      <c r="N39" s="28" t="str">
        <f t="shared" si="0"/>
        <v/>
      </c>
      <c r="O39" s="28" t="str">
        <f t="shared" si="1"/>
        <v/>
      </c>
      <c r="P39" s="35" t="str">
        <f t="shared" si="2"/>
        <v/>
      </c>
      <c r="Q39" s="34"/>
      <c r="R39" s="34"/>
    </row>
    <row r="40" spans="1:18" x14ac:dyDescent="0.25">
      <c r="A40" s="9">
        <v>30</v>
      </c>
      <c r="B40" s="40"/>
      <c r="C40" s="31"/>
      <c r="D40" s="31"/>
      <c r="E40" s="31"/>
      <c r="F40" s="32"/>
      <c r="G40" s="33"/>
      <c r="H40" s="33"/>
      <c r="I40" s="34"/>
      <c r="J40" s="34"/>
      <c r="K40" s="35"/>
      <c r="L40" s="33"/>
      <c r="M40" s="35"/>
      <c r="N40" s="28" t="str">
        <f t="shared" si="0"/>
        <v/>
      </c>
      <c r="O40" s="28" t="str">
        <f t="shared" si="1"/>
        <v/>
      </c>
      <c r="P40" s="35" t="str">
        <f t="shared" si="2"/>
        <v/>
      </c>
      <c r="Q40" s="34"/>
      <c r="R40" s="34"/>
    </row>
    <row r="41" spans="1:18" x14ac:dyDescent="0.25">
      <c r="A41" s="9">
        <v>31</v>
      </c>
      <c r="B41" s="40"/>
      <c r="C41" s="31"/>
      <c r="D41" s="31"/>
      <c r="E41" s="31"/>
      <c r="F41" s="32"/>
      <c r="G41" s="33"/>
      <c r="H41" s="33"/>
      <c r="I41" s="34"/>
      <c r="J41" s="34"/>
      <c r="K41" s="35"/>
      <c r="L41" s="33"/>
      <c r="M41" s="35"/>
      <c r="N41" s="28" t="str">
        <f t="shared" si="0"/>
        <v/>
      </c>
      <c r="O41" s="28" t="str">
        <f t="shared" si="1"/>
        <v/>
      </c>
      <c r="P41" s="35" t="str">
        <f t="shared" si="2"/>
        <v/>
      </c>
      <c r="Q41" s="34"/>
      <c r="R41" s="34"/>
    </row>
    <row r="42" spans="1:18" x14ac:dyDescent="0.25">
      <c r="A42" s="9">
        <v>32</v>
      </c>
      <c r="B42" s="40"/>
      <c r="C42" s="31"/>
      <c r="D42" s="31"/>
      <c r="E42" s="31"/>
      <c r="F42" s="32"/>
      <c r="G42" s="33"/>
      <c r="H42" s="33"/>
      <c r="I42" s="34"/>
      <c r="J42" s="34"/>
      <c r="K42" s="35"/>
      <c r="L42" s="33"/>
      <c r="M42" s="35"/>
      <c r="N42" s="28" t="str">
        <f t="shared" si="0"/>
        <v/>
      </c>
      <c r="O42" s="28" t="str">
        <f t="shared" si="1"/>
        <v/>
      </c>
      <c r="P42" s="35" t="str">
        <f t="shared" si="2"/>
        <v/>
      </c>
      <c r="Q42" s="34"/>
      <c r="R42" s="34"/>
    </row>
    <row r="43" spans="1:18" x14ac:dyDescent="0.25">
      <c r="A43" s="9">
        <v>33</v>
      </c>
      <c r="B43" s="40"/>
      <c r="C43" s="31"/>
      <c r="D43" s="31"/>
      <c r="E43" s="31"/>
      <c r="F43" s="32"/>
      <c r="G43" s="35"/>
      <c r="H43" s="35"/>
      <c r="I43" s="34"/>
      <c r="J43" s="34"/>
      <c r="K43" s="35"/>
      <c r="L43" s="33"/>
      <c r="M43" s="35"/>
      <c r="N43" s="28" t="str">
        <f t="shared" ref="N43:N74" si="3">IF(M43="","",M43/$E$9)</f>
        <v/>
      </c>
      <c r="O43" s="28" t="str">
        <f t="shared" ref="O43:O60" si="4">IF(M43="","",M43/$K$9)</f>
        <v/>
      </c>
      <c r="P43" s="35" t="str">
        <f t="shared" si="2"/>
        <v/>
      </c>
      <c r="Q43" s="34"/>
      <c r="R43" s="34"/>
    </row>
    <row r="44" spans="1:18" x14ac:dyDescent="0.25">
      <c r="A44" s="9">
        <v>34</v>
      </c>
      <c r="B44" s="40"/>
      <c r="C44" s="31"/>
      <c r="D44" s="31"/>
      <c r="E44" s="31"/>
      <c r="F44" s="32"/>
      <c r="G44" s="33"/>
      <c r="H44" s="33"/>
      <c r="I44" s="34"/>
      <c r="J44" s="34"/>
      <c r="K44" s="35"/>
      <c r="L44" s="33"/>
      <c r="M44" s="35"/>
      <c r="N44" s="28" t="str">
        <f t="shared" si="3"/>
        <v/>
      </c>
      <c r="O44" s="28" t="str">
        <f t="shared" si="4"/>
        <v/>
      </c>
      <c r="P44" s="35" t="str">
        <f t="shared" si="2"/>
        <v/>
      </c>
      <c r="Q44" s="34"/>
      <c r="R44" s="34"/>
    </row>
    <row r="45" spans="1:18" x14ac:dyDescent="0.25">
      <c r="A45" s="9">
        <v>35</v>
      </c>
      <c r="B45" s="40"/>
      <c r="C45" s="31"/>
      <c r="D45" s="31"/>
      <c r="E45" s="31"/>
      <c r="F45" s="32"/>
      <c r="G45" s="35"/>
      <c r="H45" s="35"/>
      <c r="I45" s="34"/>
      <c r="J45" s="34"/>
      <c r="K45" s="35"/>
      <c r="L45" s="33"/>
      <c r="M45" s="35"/>
      <c r="N45" s="28" t="str">
        <f t="shared" si="3"/>
        <v/>
      </c>
      <c r="O45" s="28" t="str">
        <f t="shared" si="4"/>
        <v/>
      </c>
      <c r="P45" s="35" t="str">
        <f t="shared" si="2"/>
        <v/>
      </c>
      <c r="Q45" s="34"/>
      <c r="R45" s="34"/>
    </row>
    <row r="46" spans="1:18" x14ac:dyDescent="0.25">
      <c r="A46" s="9">
        <v>36</v>
      </c>
      <c r="B46" s="40"/>
      <c r="C46" s="31"/>
      <c r="D46" s="31"/>
      <c r="E46" s="31"/>
      <c r="F46" s="32"/>
      <c r="G46" s="33"/>
      <c r="H46" s="33"/>
      <c r="I46" s="34"/>
      <c r="J46" s="34"/>
      <c r="K46" s="35"/>
      <c r="L46" s="33"/>
      <c r="M46" s="35"/>
      <c r="N46" s="28" t="str">
        <f t="shared" si="3"/>
        <v/>
      </c>
      <c r="O46" s="28" t="str">
        <f t="shared" si="4"/>
        <v/>
      </c>
      <c r="P46" s="35" t="str">
        <f t="shared" si="2"/>
        <v/>
      </c>
      <c r="Q46" s="34"/>
      <c r="R46" s="34"/>
    </row>
    <row r="47" spans="1:18" x14ac:dyDescent="0.25">
      <c r="A47" s="9">
        <v>37</v>
      </c>
      <c r="B47" s="40"/>
      <c r="C47" s="31"/>
      <c r="D47" s="31"/>
      <c r="E47" s="31"/>
      <c r="F47" s="32"/>
      <c r="G47" s="35"/>
      <c r="H47" s="35"/>
      <c r="I47" s="34"/>
      <c r="J47" s="34"/>
      <c r="K47" s="35"/>
      <c r="L47" s="33"/>
      <c r="M47" s="35"/>
      <c r="N47" s="28" t="str">
        <f t="shared" si="3"/>
        <v/>
      </c>
      <c r="O47" s="28" t="str">
        <f t="shared" si="4"/>
        <v/>
      </c>
      <c r="P47" s="35" t="str">
        <f t="shared" si="2"/>
        <v/>
      </c>
      <c r="Q47" s="34"/>
      <c r="R47" s="34"/>
    </row>
    <row r="48" spans="1:18" x14ac:dyDescent="0.25">
      <c r="A48" s="9">
        <v>38</v>
      </c>
      <c r="B48" s="40"/>
      <c r="C48" s="31"/>
      <c r="D48" s="31"/>
      <c r="E48" s="31"/>
      <c r="F48" s="32"/>
      <c r="G48" s="33"/>
      <c r="H48" s="33"/>
      <c r="I48" s="34"/>
      <c r="J48" s="34"/>
      <c r="K48" s="35"/>
      <c r="L48" s="33"/>
      <c r="M48" s="35"/>
      <c r="N48" s="28" t="str">
        <f t="shared" si="3"/>
        <v/>
      </c>
      <c r="O48" s="28" t="str">
        <f t="shared" si="4"/>
        <v/>
      </c>
      <c r="P48" s="35" t="str">
        <f t="shared" si="2"/>
        <v/>
      </c>
      <c r="Q48" s="34"/>
      <c r="R48" s="34"/>
    </row>
    <row r="49" spans="1:18" x14ac:dyDescent="0.25">
      <c r="A49" s="9">
        <v>39</v>
      </c>
      <c r="B49" s="40"/>
      <c r="C49" s="31"/>
      <c r="D49" s="31"/>
      <c r="E49" s="31"/>
      <c r="F49" s="32"/>
      <c r="G49" s="35"/>
      <c r="H49" s="35"/>
      <c r="I49" s="34"/>
      <c r="J49" s="34"/>
      <c r="K49" s="35"/>
      <c r="L49" s="33"/>
      <c r="M49" s="35"/>
      <c r="N49" s="28" t="str">
        <f t="shared" si="3"/>
        <v/>
      </c>
      <c r="O49" s="28" t="str">
        <f t="shared" si="4"/>
        <v/>
      </c>
      <c r="P49" s="35" t="str">
        <f t="shared" si="2"/>
        <v/>
      </c>
      <c r="Q49" s="34"/>
      <c r="R49" s="34"/>
    </row>
    <row r="50" spans="1:18" x14ac:dyDescent="0.25">
      <c r="A50" s="9">
        <v>40</v>
      </c>
      <c r="B50" s="40"/>
      <c r="C50" s="31"/>
      <c r="D50" s="31"/>
      <c r="E50" s="31"/>
      <c r="F50" s="32"/>
      <c r="G50" s="33"/>
      <c r="H50" s="33"/>
      <c r="I50" s="34"/>
      <c r="J50" s="34"/>
      <c r="K50" s="35"/>
      <c r="L50" s="33"/>
      <c r="M50" s="35"/>
      <c r="N50" s="28" t="str">
        <f t="shared" si="3"/>
        <v/>
      </c>
      <c r="O50" s="28" t="str">
        <f t="shared" si="4"/>
        <v/>
      </c>
      <c r="P50" s="35" t="str">
        <f t="shared" si="2"/>
        <v/>
      </c>
      <c r="Q50" s="34"/>
      <c r="R50" s="34"/>
    </row>
    <row r="51" spans="1:18" x14ac:dyDescent="0.25">
      <c r="A51" s="9">
        <v>41</v>
      </c>
      <c r="B51" s="40"/>
      <c r="C51" s="31"/>
      <c r="D51" s="31"/>
      <c r="E51" s="31"/>
      <c r="F51" s="32"/>
      <c r="G51" s="35"/>
      <c r="H51" s="35"/>
      <c r="I51" s="34"/>
      <c r="J51" s="34"/>
      <c r="K51" s="35"/>
      <c r="L51" s="33"/>
      <c r="M51" s="35"/>
      <c r="N51" s="28" t="str">
        <f t="shared" si="3"/>
        <v/>
      </c>
      <c r="O51" s="28" t="str">
        <f t="shared" si="4"/>
        <v/>
      </c>
      <c r="P51" s="35" t="str">
        <f t="shared" si="2"/>
        <v/>
      </c>
      <c r="Q51" s="34"/>
      <c r="R51" s="34"/>
    </row>
    <row r="52" spans="1:18" x14ac:dyDescent="0.25">
      <c r="A52" s="9">
        <v>42</v>
      </c>
      <c r="B52" s="40"/>
      <c r="C52" s="31"/>
      <c r="D52" s="31"/>
      <c r="E52" s="31"/>
      <c r="F52" s="32"/>
      <c r="G52" s="33"/>
      <c r="H52" s="33"/>
      <c r="I52" s="34"/>
      <c r="J52" s="34"/>
      <c r="K52" s="35"/>
      <c r="L52" s="33"/>
      <c r="M52" s="35"/>
      <c r="N52" s="28" t="str">
        <f t="shared" si="3"/>
        <v/>
      </c>
      <c r="O52" s="28" t="str">
        <f t="shared" si="4"/>
        <v/>
      </c>
      <c r="P52" s="35" t="str">
        <f t="shared" si="2"/>
        <v/>
      </c>
      <c r="Q52" s="34"/>
      <c r="R52" s="34"/>
    </row>
    <row r="53" spans="1:18" x14ac:dyDescent="0.25">
      <c r="A53" s="9">
        <v>43</v>
      </c>
      <c r="B53" s="40"/>
      <c r="C53" s="31"/>
      <c r="D53" s="31"/>
      <c r="E53" s="31"/>
      <c r="F53" s="32"/>
      <c r="G53" s="35"/>
      <c r="H53" s="35"/>
      <c r="I53" s="34"/>
      <c r="J53" s="34"/>
      <c r="K53" s="35"/>
      <c r="L53" s="33"/>
      <c r="M53" s="35"/>
      <c r="N53" s="28" t="str">
        <f t="shared" si="3"/>
        <v/>
      </c>
      <c r="O53" s="28" t="str">
        <f t="shared" si="4"/>
        <v/>
      </c>
      <c r="P53" s="35" t="str">
        <f t="shared" si="2"/>
        <v/>
      </c>
      <c r="Q53" s="34"/>
      <c r="R53" s="34"/>
    </row>
    <row r="54" spans="1:18" x14ac:dyDescent="0.25">
      <c r="A54" s="9">
        <v>44</v>
      </c>
      <c r="B54" s="40"/>
      <c r="C54" s="31"/>
      <c r="D54" s="31"/>
      <c r="E54" s="31"/>
      <c r="F54" s="32"/>
      <c r="G54" s="33"/>
      <c r="H54" s="33"/>
      <c r="I54" s="34"/>
      <c r="J54" s="34"/>
      <c r="K54" s="35"/>
      <c r="L54" s="33"/>
      <c r="M54" s="35"/>
      <c r="N54" s="28" t="str">
        <f t="shared" si="3"/>
        <v/>
      </c>
      <c r="O54" s="28" t="str">
        <f t="shared" si="4"/>
        <v/>
      </c>
      <c r="P54" s="35" t="str">
        <f t="shared" si="2"/>
        <v/>
      </c>
      <c r="Q54" s="34"/>
      <c r="R54" s="34"/>
    </row>
    <row r="55" spans="1:18" x14ac:dyDescent="0.25">
      <c r="A55" s="9">
        <v>45</v>
      </c>
      <c r="B55" s="40"/>
      <c r="C55" s="31"/>
      <c r="D55" s="31"/>
      <c r="E55" s="31"/>
      <c r="F55" s="32"/>
      <c r="G55" s="35"/>
      <c r="H55" s="35"/>
      <c r="I55" s="34"/>
      <c r="J55" s="34"/>
      <c r="K55" s="35"/>
      <c r="L55" s="33"/>
      <c r="M55" s="35"/>
      <c r="N55" s="28" t="str">
        <f t="shared" si="3"/>
        <v/>
      </c>
      <c r="O55" s="28" t="str">
        <f t="shared" si="4"/>
        <v/>
      </c>
      <c r="P55" s="35" t="str">
        <f t="shared" si="2"/>
        <v/>
      </c>
      <c r="Q55" s="34"/>
      <c r="R55" s="34"/>
    </row>
    <row r="56" spans="1:18" x14ac:dyDescent="0.25">
      <c r="A56" s="9">
        <v>46</v>
      </c>
      <c r="B56" s="40"/>
      <c r="C56" s="31"/>
      <c r="D56" s="31"/>
      <c r="E56" s="31"/>
      <c r="F56" s="32"/>
      <c r="G56" s="33"/>
      <c r="H56" s="33"/>
      <c r="I56" s="34"/>
      <c r="J56" s="34"/>
      <c r="K56" s="35"/>
      <c r="L56" s="33"/>
      <c r="M56" s="35"/>
      <c r="N56" s="28" t="str">
        <f t="shared" si="3"/>
        <v/>
      </c>
      <c r="O56" s="28" t="str">
        <f t="shared" si="4"/>
        <v/>
      </c>
      <c r="P56" s="35" t="str">
        <f t="shared" si="2"/>
        <v/>
      </c>
      <c r="Q56" s="34"/>
      <c r="R56" s="34"/>
    </row>
    <row r="57" spans="1:18" x14ac:dyDescent="0.25">
      <c r="A57" s="9">
        <v>47</v>
      </c>
      <c r="B57" s="40"/>
      <c r="C57" s="31"/>
      <c r="D57" s="31"/>
      <c r="E57" s="31"/>
      <c r="F57" s="32"/>
      <c r="G57" s="35"/>
      <c r="H57" s="35"/>
      <c r="I57" s="34"/>
      <c r="J57" s="34"/>
      <c r="K57" s="35"/>
      <c r="L57" s="33"/>
      <c r="M57" s="35"/>
      <c r="N57" s="28" t="str">
        <f t="shared" si="3"/>
        <v/>
      </c>
      <c r="O57" s="28" t="str">
        <f t="shared" si="4"/>
        <v/>
      </c>
      <c r="P57" s="35" t="str">
        <f t="shared" si="2"/>
        <v/>
      </c>
      <c r="Q57" s="34"/>
      <c r="R57" s="34"/>
    </row>
    <row r="58" spans="1:18" x14ac:dyDescent="0.25">
      <c r="A58" s="9">
        <v>48</v>
      </c>
      <c r="B58" s="40"/>
      <c r="C58" s="31"/>
      <c r="D58" s="31"/>
      <c r="E58" s="31"/>
      <c r="F58" s="32"/>
      <c r="G58" s="33"/>
      <c r="H58" s="33"/>
      <c r="I58" s="34"/>
      <c r="J58" s="34"/>
      <c r="K58" s="35"/>
      <c r="L58" s="33"/>
      <c r="M58" s="35"/>
      <c r="N58" s="28" t="str">
        <f t="shared" si="3"/>
        <v/>
      </c>
      <c r="O58" s="28" t="str">
        <f t="shared" si="4"/>
        <v/>
      </c>
      <c r="P58" s="35" t="str">
        <f t="shared" si="2"/>
        <v/>
      </c>
      <c r="Q58" s="34"/>
      <c r="R58" s="34"/>
    </row>
    <row r="59" spans="1:18" x14ac:dyDescent="0.25">
      <c r="A59" s="9">
        <v>49</v>
      </c>
      <c r="B59" s="40"/>
      <c r="C59" s="31"/>
      <c r="D59" s="31"/>
      <c r="E59" s="31"/>
      <c r="F59" s="32"/>
      <c r="G59" s="35"/>
      <c r="H59" s="35"/>
      <c r="I59" s="34"/>
      <c r="J59" s="34"/>
      <c r="K59" s="35"/>
      <c r="L59" s="33"/>
      <c r="M59" s="35"/>
      <c r="N59" s="28" t="str">
        <f t="shared" si="3"/>
        <v/>
      </c>
      <c r="O59" s="28" t="str">
        <f t="shared" si="4"/>
        <v/>
      </c>
      <c r="P59" s="35" t="str">
        <f t="shared" si="2"/>
        <v/>
      </c>
      <c r="Q59" s="34"/>
      <c r="R59" s="34"/>
    </row>
    <row r="60" spans="1:18" x14ac:dyDescent="0.25">
      <c r="A60" s="9">
        <v>50</v>
      </c>
      <c r="B60" s="40"/>
      <c r="C60" s="31"/>
      <c r="D60" s="31"/>
      <c r="E60" s="31"/>
      <c r="F60" s="32"/>
      <c r="G60" s="33"/>
      <c r="H60" s="33"/>
      <c r="I60" s="34"/>
      <c r="J60" s="34"/>
      <c r="K60" s="35"/>
      <c r="L60" s="33"/>
      <c r="M60" s="35"/>
      <c r="N60" s="28" t="str">
        <f t="shared" si="3"/>
        <v/>
      </c>
      <c r="O60" s="28" t="str">
        <f t="shared" si="4"/>
        <v/>
      </c>
      <c r="P60" s="35" t="str">
        <f t="shared" si="2"/>
        <v/>
      </c>
      <c r="Q60" s="34"/>
      <c r="R60" s="34"/>
    </row>
    <row r="62" spans="1:18" x14ac:dyDescent="0.25">
      <c r="B62" s="30" t="s">
        <v>23</v>
      </c>
    </row>
  </sheetData>
  <protectedRanges>
    <protectedRange sqref="N25:N60" name="Диапазон1_3_1"/>
    <protectedRange sqref="O11:O60" name="Диапазон1_1_1_1"/>
    <protectedRange sqref="P11:P60" name="Диапазон1_2_1_1_1"/>
  </protectedRanges>
  <autoFilter ref="A10:R10" xr:uid="{00000000-0009-0000-0000-000008000000}">
    <sortState xmlns:xlrd2="http://schemas.microsoft.com/office/spreadsheetml/2017/richdata2"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" priority="2" stopIfTrue="1">
      <formula>ISBLANK(C4)</formula>
    </cfRule>
  </conditionalFormatting>
  <conditionalFormatting sqref="C8">
    <cfRule type="expression" dxfId="1" priority="1" stopIfTrue="1">
      <formula>ISBLANK(C8)</formula>
    </cfRule>
  </conditionalFormatting>
  <conditionalFormatting sqref="E9">
    <cfRule type="expression" dxfId="0" priority="4" stopIfTrue="1">
      <formula>ISBLANK(E9)</formula>
    </cfRule>
  </conditionalFormatting>
  <dataValidations count="1">
    <dataValidation allowBlank="1" showInputMessage="1" showErrorMessage="1" sqref="C4:C8 A4:A8 E9 F4:F8 E6:E7 B10:F10 C11:E11" xr:uid="{00000000-0002-0000-0800-000000000000}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Mirtak</cp:lastModifiedBy>
  <cp:lastPrinted>2025-11-05T14:59:08Z</cp:lastPrinted>
  <dcterms:created xsi:type="dcterms:W3CDTF">2007-11-07T20:16:05Z</dcterms:created>
  <dcterms:modified xsi:type="dcterms:W3CDTF">2025-11-05T18:50:49Z</dcterms:modified>
</cp:coreProperties>
</file>